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VID19\CARES Act Funding\Transparency Reports\"/>
    </mc:Choice>
  </mc:AlternateContent>
  <xr:revisionPtr revIDLastSave="0" documentId="13_ncr:1_{19B4557A-8040-4E29-855C-8E47B6200120}" xr6:coauthVersionLast="45" xr6:coauthVersionMax="45" xr10:uidLastSave="{00000000-0000-0000-0000-000000000000}"/>
  <bookViews>
    <workbookView xWindow="48090" yWindow="1530" windowWidth="14310" windowHeight="10245" xr2:uid="{DAEF6EE8-972F-422D-8D76-DDDBB4C88773}"/>
  </bookViews>
  <sheets>
    <sheet name="Operating Expenses " sheetId="6" r:id="rId1"/>
    <sheet name="Salaries Expenses" sheetId="2" r:id="rId2"/>
  </sheets>
  <definedNames>
    <definedName name="_xlnm._FilterDatabase" localSheetId="0" hidden="1">'Operating Expenses '!$A$7:$F$168</definedName>
    <definedName name="_xlnm.Print_Area" localSheetId="0">'Operating Expenses '!$A$1:$F$695</definedName>
    <definedName name="_xlnm.Print_Area" localSheetId="1">'Salaries Expenses'!$A$1:$E$44</definedName>
    <definedName name="_xlnm.Print_Titles" localSheetId="0">'Operating Expenses 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" l="1"/>
  <c r="E32" i="2"/>
  <c r="E19" i="2" l="1"/>
  <c r="C631" i="6" l="1"/>
  <c r="C675" i="6"/>
  <c r="C659" i="6"/>
  <c r="C589" i="6"/>
  <c r="C548" i="6"/>
  <c r="C544" i="6"/>
  <c r="E39" i="2" l="1"/>
  <c r="E693" i="6" s="1"/>
  <c r="E22" i="2" l="1"/>
  <c r="E692" i="6" l="1"/>
  <c r="E12" i="2"/>
  <c r="E8" i="2"/>
  <c r="E11" i="2"/>
  <c r="E9" i="2"/>
  <c r="E13" i="2" l="1"/>
  <c r="E41" i="2" s="1"/>
  <c r="C90" i="6"/>
  <c r="C64" i="6"/>
  <c r="C177" i="6"/>
  <c r="C81" i="6"/>
  <c r="C80" i="6"/>
  <c r="C102" i="6"/>
  <c r="C79" i="6"/>
  <c r="C161" i="6"/>
  <c r="C77" i="6"/>
  <c r="C76" i="6"/>
  <c r="C112" i="6"/>
  <c r="C148" i="6"/>
  <c r="C109" i="6"/>
  <c r="C25" i="6"/>
  <c r="C71" i="6"/>
  <c r="C70" i="6"/>
  <c r="E691" i="6" l="1"/>
  <c r="C57" i="6"/>
  <c r="C55" i="6"/>
  <c r="E679" i="6" l="1"/>
  <c r="E695" i="6" s="1"/>
</calcChain>
</file>

<file path=xl/sharedStrings.xml><?xml version="1.0" encoding="utf-8"?>
<sst xmlns="http://schemas.openxmlformats.org/spreadsheetml/2006/main" count="2534" uniqueCount="902">
  <si>
    <t>El Paso County, Colorado</t>
  </si>
  <si>
    <t xml:space="preserve">Payment Date </t>
  </si>
  <si>
    <t xml:space="preserve">Payment Amount </t>
  </si>
  <si>
    <t xml:space="preserve">Vendor Payee </t>
  </si>
  <si>
    <t xml:space="preserve">Amount </t>
  </si>
  <si>
    <t>COVID Operating Expenses</t>
  </si>
  <si>
    <t xml:space="preserve">Date </t>
  </si>
  <si>
    <t xml:space="preserve">COVID Salaries Expenses </t>
  </si>
  <si>
    <t>CARES Act Transparency Reporting</t>
  </si>
  <si>
    <t xml:space="preserve">Department </t>
  </si>
  <si>
    <t xml:space="preserve">Description of Purchases </t>
  </si>
  <si>
    <t>Bedford Industries Inc</t>
  </si>
  <si>
    <t>Zip Up Zipper Inc</t>
  </si>
  <si>
    <t>Amazon.com LLC</t>
  </si>
  <si>
    <t>WW Grainger Inc</t>
  </si>
  <si>
    <t>High Country Quilt Shop</t>
  </si>
  <si>
    <t>PushPlastic.com</t>
  </si>
  <si>
    <t>Woody Creek Distillers</t>
  </si>
  <si>
    <t>King Soopers Inc</t>
  </si>
  <si>
    <t>Wal-Mart</t>
  </si>
  <si>
    <t>Arrowhead Forensics</t>
  </si>
  <si>
    <t>Fastenal Company</t>
  </si>
  <si>
    <t>Home Depot</t>
  </si>
  <si>
    <t>4MD Medical Solutions LLC</t>
  </si>
  <si>
    <t>Safety Station LLC</t>
  </si>
  <si>
    <t>Digital Temporal Thermometers</t>
  </si>
  <si>
    <t>Digital Thermometer Covers</t>
  </si>
  <si>
    <t>Hand Sanitizer</t>
  </si>
  <si>
    <t>Protective Isolation Gown</t>
  </si>
  <si>
    <t>Nitrile Disposable Gloves</t>
  </si>
  <si>
    <t>505487 4/06/20</t>
  </si>
  <si>
    <t>SO84</t>
  </si>
  <si>
    <t>505487 4/14/20</t>
  </si>
  <si>
    <t>505487 5/04/20</t>
  </si>
  <si>
    <t>112-0415242-1829060</t>
  </si>
  <si>
    <t>112-0493687-4280228</t>
  </si>
  <si>
    <t>112-3027287-3885839</t>
  </si>
  <si>
    <t>112-4549743-0755414</t>
  </si>
  <si>
    <t>505487 4/08/20</t>
  </si>
  <si>
    <t>857-SO411</t>
  </si>
  <si>
    <t>COCO294689</t>
  </si>
  <si>
    <t>CA80232549-A</t>
  </si>
  <si>
    <t>CA80161990</t>
  </si>
  <si>
    <t>CA80232549</t>
  </si>
  <si>
    <t>C1647555-1</t>
  </si>
  <si>
    <t>C1647555-2</t>
  </si>
  <si>
    <t>j2 Global Communications Inc</t>
  </si>
  <si>
    <t>Uline Inc</t>
  </si>
  <si>
    <t>059970/9521181</t>
  </si>
  <si>
    <t>IE9052182</t>
  </si>
  <si>
    <t>ConvergeOne Inc</t>
  </si>
  <si>
    <t>Insight Public Sector Inc</t>
  </si>
  <si>
    <t>XHN3171</t>
  </si>
  <si>
    <t>XND3056</t>
  </si>
  <si>
    <t>XFD2846</t>
  </si>
  <si>
    <t>XKR5925</t>
  </si>
  <si>
    <t>XKR7310</t>
  </si>
  <si>
    <t>XQG2829</t>
  </si>
  <si>
    <t>XFF3140</t>
  </si>
  <si>
    <t>XCZ2352</t>
  </si>
  <si>
    <t>XGC9139</t>
  </si>
  <si>
    <t>XHB6697</t>
  </si>
  <si>
    <t>XHJ6188</t>
  </si>
  <si>
    <t>XHL0176</t>
  </si>
  <si>
    <t>CDW Government Inc</t>
  </si>
  <si>
    <t>0285068-IN</t>
  </si>
  <si>
    <t>0285266-IN</t>
  </si>
  <si>
    <t>0287595-IN</t>
  </si>
  <si>
    <t>Riverside Technologies Inc</t>
  </si>
  <si>
    <t>KKTV</t>
  </si>
  <si>
    <t>Our Community News Inc</t>
  </si>
  <si>
    <t>Promoting MV Online Services</t>
  </si>
  <si>
    <t>1604839-1</t>
  </si>
  <si>
    <t>Waxie Sanitary Supply</t>
  </si>
  <si>
    <t>Western Paper Distributors Inc</t>
  </si>
  <si>
    <t>ICS Jail Supplies Inc</t>
  </si>
  <si>
    <t>W3574400</t>
  </si>
  <si>
    <t>Bob Barker Company Inc</t>
  </si>
  <si>
    <t>WEB000660201</t>
  </si>
  <si>
    <t>WEB000663240</t>
  </si>
  <si>
    <t>W3574600</t>
  </si>
  <si>
    <t>W3574601</t>
  </si>
  <si>
    <t>WEB000660253</t>
  </si>
  <si>
    <t>Dell Marketing LP</t>
  </si>
  <si>
    <t>Protective Masks</t>
  </si>
  <si>
    <t>Dallas Regenerative Solutions</t>
  </si>
  <si>
    <t>Trinity Services Group Inc</t>
  </si>
  <si>
    <t>W855655555</t>
  </si>
  <si>
    <t>W952159183</t>
  </si>
  <si>
    <t>2464400-00</t>
  </si>
  <si>
    <t>112-2509463-8581810</t>
  </si>
  <si>
    <t>112-5376194-3615448</t>
  </si>
  <si>
    <t>112-0468148-8248246</t>
  </si>
  <si>
    <t>112-0916520-8213060</t>
  </si>
  <si>
    <t>112-1812046-7195451</t>
  </si>
  <si>
    <t>112-9016569-9655432</t>
  </si>
  <si>
    <t>112-5393913-3267424</t>
  </si>
  <si>
    <t>112-0641508-4878663</t>
  </si>
  <si>
    <t>W952303851</t>
  </si>
  <si>
    <t>Disposable Gowns</t>
  </si>
  <si>
    <t>Cleaning Supplies</t>
  </si>
  <si>
    <t>Thermometers</t>
  </si>
  <si>
    <t>Disposable Facemasks</t>
  </si>
  <si>
    <t>Batteries for Thermometers</t>
  </si>
  <si>
    <t>UV Sterilization Cabinet</t>
  </si>
  <si>
    <t>Rampart Supply Inc</t>
  </si>
  <si>
    <t>Safety Glasses USA Inc</t>
  </si>
  <si>
    <t>SwabTek</t>
  </si>
  <si>
    <t>Zep Sales and Service</t>
  </si>
  <si>
    <t>Great Western Seal and Gasket</t>
  </si>
  <si>
    <t>El Paso County Purchasing Card</t>
  </si>
  <si>
    <t>Southern Labware Inc</t>
  </si>
  <si>
    <t>Dollamur LP</t>
  </si>
  <si>
    <t>114-0442538-5473828</t>
  </si>
  <si>
    <t>111-5613915-5376266</t>
  </si>
  <si>
    <t>114-6840737-7767465</t>
  </si>
  <si>
    <t>111-3732978-7277067</t>
  </si>
  <si>
    <t>111-3469560-6527459</t>
  </si>
  <si>
    <t>4892830758A</t>
  </si>
  <si>
    <t>4880367636A</t>
  </si>
  <si>
    <t>4906332579A</t>
  </si>
  <si>
    <t>Goodwill Staff</t>
  </si>
  <si>
    <t>20017003 111-9288840-2337850</t>
  </si>
  <si>
    <t>20017016 111-8897474-3059418</t>
  </si>
  <si>
    <t>Diamond Vogel Paint Center</t>
  </si>
  <si>
    <t>Partsmaster</t>
  </si>
  <si>
    <t>A &amp; C Plastics Inc</t>
  </si>
  <si>
    <t>Weight Sign Kit</t>
  </si>
  <si>
    <t>Stands for Sanitizer Stations</t>
  </si>
  <si>
    <t>20017015 111-9432598-9010603</t>
  </si>
  <si>
    <t>20017018 111-0304964-1893016A</t>
  </si>
  <si>
    <t>20018637 730110096</t>
  </si>
  <si>
    <t>20018656 23527297</t>
  </si>
  <si>
    <t>20018344 00083212</t>
  </si>
  <si>
    <t>20018345 00083342</t>
  </si>
  <si>
    <t>20018346 111-7204545-7485860</t>
  </si>
  <si>
    <t>20018347 111-8358814-0472264</t>
  </si>
  <si>
    <t>20018348 111-8677198-2086600</t>
  </si>
  <si>
    <t xml:space="preserve">Health Quest </t>
  </si>
  <si>
    <t xml:space="preserve">Public Health </t>
  </si>
  <si>
    <t>010439</t>
  </si>
  <si>
    <t xml:space="preserve">Home Deposit </t>
  </si>
  <si>
    <t>055765/1233842</t>
  </si>
  <si>
    <t xml:space="preserve">Lockbox Mailbox </t>
  </si>
  <si>
    <t>072342</t>
  </si>
  <si>
    <t xml:space="preserve">Disposable Gowns </t>
  </si>
  <si>
    <t xml:space="preserve">Fisher Health Care </t>
  </si>
  <si>
    <t xml:space="preserve">Diamond Shamrock </t>
  </si>
  <si>
    <t xml:space="preserve">Best Buy  Gov, LLC </t>
  </si>
  <si>
    <t xml:space="preserve">Office Depot, INC </t>
  </si>
  <si>
    <t>004196</t>
  </si>
  <si>
    <t>455495044001</t>
  </si>
  <si>
    <t>095955</t>
  </si>
  <si>
    <t>INV11306803</t>
  </si>
  <si>
    <t>INV11854061</t>
  </si>
  <si>
    <t>Zoom Video Com.</t>
  </si>
  <si>
    <t>2020-03</t>
  </si>
  <si>
    <t xml:space="preserve">Additional Zoom License </t>
  </si>
  <si>
    <t xml:space="preserve">TOTAL </t>
  </si>
  <si>
    <t xml:space="preserve">Sheriff </t>
  </si>
  <si>
    <t xml:space="preserve">Clerk &amp; Recorder </t>
  </si>
  <si>
    <t>N95 Disposable Particulate Respirator Mask</t>
  </si>
  <si>
    <t>Plastic Guards for EPC</t>
  </si>
  <si>
    <t xml:space="preserve">Spray Bottles for Hand Sanitizer </t>
  </si>
  <si>
    <t xml:space="preserve">Lab Coats </t>
  </si>
  <si>
    <t xml:space="preserve">Printer Ink Cartridges </t>
  </si>
  <si>
    <t>Disinfectant Cleaning Supplies</t>
  </si>
  <si>
    <t>Soap Dispenser Products</t>
  </si>
  <si>
    <t xml:space="preserve">Disinfectant Spray Bottles </t>
  </si>
  <si>
    <t xml:space="preserve">Spray Bottles for Disinfectant Sanitizer </t>
  </si>
  <si>
    <t>Protective Isolation Gown &amp; Nitrile Disposable Gloves</t>
  </si>
  <si>
    <t xml:space="preserve">Wire RR-K Spacing Tie Metal Insert Face Mask </t>
  </si>
  <si>
    <t>USB to VGA Adapters for Computers</t>
  </si>
  <si>
    <t xml:space="preserve">Ink  Black/ USB Adapters </t>
  </si>
  <si>
    <t>Hygiene Product -Toothbrushes</t>
  </si>
  <si>
    <t xml:space="preserve">Protective Glasses </t>
  </si>
  <si>
    <t xml:space="preserve">2 Palo Threat Prevention, 2 Palo Premium Support 3 yr,Wildfire for PA-850-subscriptions, 2 Palo PA-850 Security Appliance </t>
  </si>
  <si>
    <t xml:space="preserve">3ft  Mini Display Ports to use Surface tablets with monitors </t>
  </si>
  <si>
    <t xml:space="preserve">200 Microsoft Surface docking stations </t>
  </si>
  <si>
    <t xml:space="preserve">26 SFP'S  for Firewall and Network Connection </t>
  </si>
  <si>
    <t xml:space="preserve">10 Microsoft Surface docking station  </t>
  </si>
  <si>
    <t>1 Microsoft Surface Laptops</t>
  </si>
  <si>
    <t xml:space="preserve">100 Mycroft Complete Extended Service </t>
  </si>
  <si>
    <t>100 Microsoft Surface Laptops</t>
  </si>
  <si>
    <t xml:space="preserve">4 Microsoft Surface Laptop </t>
  </si>
  <si>
    <t>150 Microsoft Surface Pro LTE</t>
  </si>
  <si>
    <t xml:space="preserve">150 Microsoft Surface Pro Type Cover </t>
  </si>
  <si>
    <t>150 Microsoft Complete Extended Service</t>
  </si>
  <si>
    <t>Jabber Licenses</t>
  </si>
  <si>
    <t xml:space="preserve">Dell Latitude Laptops </t>
  </si>
  <si>
    <t>Disinfecting Mat Surface Cleaner</t>
  </si>
  <si>
    <t xml:space="preserve">Dr Robin Johnson MD </t>
  </si>
  <si>
    <t xml:space="preserve">20018232 11033 /20018230 10994 </t>
  </si>
  <si>
    <t>Collared Disposable Coverall, Nitrile Disposable Gloves, N95 Disposable Particulate Respirator Mask</t>
  </si>
  <si>
    <t>3 Temp Employees to help cleaning all EPC  locations</t>
  </si>
  <si>
    <t>Face Shields</t>
  </si>
  <si>
    <t>Fabric Materials for Mask Project</t>
  </si>
  <si>
    <t>Performance Handheld Sanitizer Sprayer</t>
  </si>
  <si>
    <t>Clear Safety Goggle</t>
  </si>
  <si>
    <t>Clear Safety Goggle &amp; Disinfectant Spray bottles</t>
  </si>
  <si>
    <t xml:space="preserve">Padlocks /Safety Rotating Post to secure area </t>
  </si>
  <si>
    <t xml:space="preserve">Supplies to make Secure Area for Covid19 Supplies </t>
  </si>
  <si>
    <t xml:space="preserve">Hygiene Products - Razors, Toothbrush, Combs </t>
  </si>
  <si>
    <t xml:space="preserve">Hygiene Products - Spit Hoods </t>
  </si>
  <si>
    <t xml:space="preserve">Snap Deploy for Imaging of Laptops </t>
  </si>
  <si>
    <t>Adobe sign for Enterprise</t>
  </si>
  <si>
    <t>eVoice cloud-based services telephone PIO to answer calls remotely 3/22 to 4/21</t>
  </si>
  <si>
    <t>eVoice cloud-based services telephone PIO to answer calls remotely 4/22/ to 5/21</t>
  </si>
  <si>
    <t>Materials for Mask Project-Bags</t>
  </si>
  <si>
    <t>Promoting Mail in Ballot</t>
  </si>
  <si>
    <t>White boards for Staff to track Covid19 Cases</t>
  </si>
  <si>
    <t xml:space="preserve">PPE Supplies double side tape for plastic face mask </t>
  </si>
  <si>
    <t xml:space="preserve">Plastic Sheets/ Face Guards for First Responders </t>
  </si>
  <si>
    <t>200 -HP ProBook 650 G5 15.6" Notebook</t>
  </si>
  <si>
    <t xml:space="preserve">400 -Essential Caring Case with EPC Logo </t>
  </si>
  <si>
    <t>Safety Glasses</t>
  </si>
  <si>
    <t xml:space="preserve">Headgear w/Ratchet &amp; Perm guard PPE  Healthcare Facilities </t>
  </si>
  <si>
    <t xml:space="preserve">Disinfectant Wipes </t>
  </si>
  <si>
    <t>Banner to promote Motor Vehicle online/inform public</t>
  </si>
  <si>
    <t xml:space="preserve">Styrofoam Trays for sanitation  </t>
  </si>
  <si>
    <t>Safety Glasses &amp; Nitrile Disposable Gloves</t>
  </si>
  <si>
    <t xml:space="preserve">Cables/Charges/Wall plug </t>
  </si>
  <si>
    <t xml:space="preserve">Materials for Mask Project -Thread </t>
  </si>
  <si>
    <t xml:space="preserve">Covid19 Disinfectant Cleaning Supplies </t>
  </si>
  <si>
    <t>Covid19 Disinfectant Cleaning Supplies</t>
  </si>
  <si>
    <t>Disposable Gloves</t>
  </si>
  <si>
    <t>Covid19 Disinfectant Cleaning Supplies &amp; Disposable Gloves</t>
  </si>
  <si>
    <t xml:space="preserve">Safety Glasses </t>
  </si>
  <si>
    <t xml:space="preserve">Disinfectant &amp;dispenser to Patrol Vehicles </t>
  </si>
  <si>
    <t xml:space="preserve">Hand Sanitizer/ Purell Soap </t>
  </si>
  <si>
    <t>Covid19 Disinfectant Laundry Supplies</t>
  </si>
  <si>
    <t xml:space="preserve">Protective Goggles, Dust Goggles, Nitrile Disposable Gloves, Neoprene Disposable Gloves </t>
  </si>
  <si>
    <t>Neoprene Disposable Gloves</t>
  </si>
  <si>
    <t>Materials for Mask Project -Elastic</t>
  </si>
  <si>
    <t xml:space="preserve">Medical Director Covid19 Services </t>
  </si>
  <si>
    <t xml:space="preserve">Supplies to Secure Area for Covid19 Supplies </t>
  </si>
  <si>
    <t xml:space="preserve">200 -HP USB-C Dock station G5 - for Notebook </t>
  </si>
  <si>
    <t xml:space="preserve">Covid19 Temperature check DAO/CSC/Public Works </t>
  </si>
  <si>
    <t xml:space="preserve">AV Configuration for BoCC Meetings </t>
  </si>
  <si>
    <t>Disinfectant Wipes</t>
  </si>
  <si>
    <t>Sheriff</t>
  </si>
  <si>
    <t>Security</t>
  </si>
  <si>
    <t xml:space="preserve">Steve Schopper </t>
  </si>
  <si>
    <t>Motor Vehicles</t>
  </si>
  <si>
    <t>Elections</t>
  </si>
  <si>
    <t>Public Health</t>
  </si>
  <si>
    <t>Coroner</t>
  </si>
  <si>
    <t>Invoice #</t>
  </si>
  <si>
    <t>Facilities</t>
  </si>
  <si>
    <t>Emergency Management</t>
  </si>
  <si>
    <t>Public Information</t>
  </si>
  <si>
    <t>Sam's Wholesale Club</t>
  </si>
  <si>
    <t xml:space="preserve">Information Technology </t>
  </si>
  <si>
    <t>Sentech Inc</t>
  </si>
  <si>
    <t>Farr West Environmental Supply</t>
  </si>
  <si>
    <t>Public Health Fuel Covid-19</t>
  </si>
  <si>
    <t xml:space="preserve">Public Health Fuel Covid-19 </t>
  </si>
  <si>
    <t xml:space="preserve">City of Colorado Springs </t>
  </si>
  <si>
    <t xml:space="preserve">Human Resources </t>
  </si>
  <si>
    <t xml:space="preserve">Financial Services </t>
  </si>
  <si>
    <t xml:space="preserve">Disbursement to City of Colo Springs CARES Act Funds </t>
  </si>
  <si>
    <t xml:space="preserve">Cleaning Supplies- Patrol Vehicles </t>
  </si>
  <si>
    <t xml:space="preserve">US Post Office </t>
  </si>
  <si>
    <t>Prepaid Postage</t>
  </si>
  <si>
    <t>Doc 24266 JE 961798</t>
  </si>
  <si>
    <t xml:space="preserve">El Paso County </t>
  </si>
  <si>
    <t xml:space="preserve">Disinfectant cleaning supplies </t>
  </si>
  <si>
    <t>Town of  Monument</t>
  </si>
  <si>
    <t>Manitou Springs</t>
  </si>
  <si>
    <t>Fountain City</t>
  </si>
  <si>
    <t xml:space="preserve">Disbursement to Manitou Springs CARES Act Funds </t>
  </si>
  <si>
    <t xml:space="preserve">Disbursement to Town of Monument CARES Act Funds </t>
  </si>
  <si>
    <t xml:space="preserve">Disbursement to Fountain CARES Act Funds </t>
  </si>
  <si>
    <t xml:space="preserve">Disbursement to Town of Green Mtn Falls CARES Act Funds </t>
  </si>
  <si>
    <t>Salaries 5/31/2020</t>
  </si>
  <si>
    <t>Salaries 6/30/2020</t>
  </si>
  <si>
    <t>Qty 17 Microsoft Surface Laptop 3</t>
  </si>
  <si>
    <t>XTC7919</t>
  </si>
  <si>
    <t>Qty 17 Microsoft 3 Year Warranty for Surface Laptop</t>
  </si>
  <si>
    <t>XTK2369</t>
  </si>
  <si>
    <t>Qty 17 Microsoft Surface Docking Station</t>
  </si>
  <si>
    <t>XWR0964</t>
  </si>
  <si>
    <t>Qty 17 Microsoft Wireless KB and Mouse</t>
  </si>
  <si>
    <t>Qty 17 Roxio Creator Gold (v.12)</t>
  </si>
  <si>
    <t>XTJ3720</t>
  </si>
  <si>
    <t>Qty 17 Kofax Power PDF Advanced (v.3.0)</t>
  </si>
  <si>
    <t>XTV9176</t>
  </si>
  <si>
    <t>Qty 17 HP EliteDisplay E223</t>
  </si>
  <si>
    <t>Qty 17 Hp EliteDisplay E243</t>
  </si>
  <si>
    <t xml:space="preserve">Budget Services </t>
  </si>
  <si>
    <t>112-4428251-8809804</t>
  </si>
  <si>
    <t xml:space="preserve">Bluetooth Mouse </t>
  </si>
  <si>
    <t>111-0208081-9856251</t>
  </si>
  <si>
    <t xml:space="preserve">No-Touch Thermometers </t>
  </si>
  <si>
    <t>111-8283264-9863412</t>
  </si>
  <si>
    <t>Face Mask</t>
  </si>
  <si>
    <t>111-5617702-4409849</t>
  </si>
  <si>
    <t xml:space="preserve">Disposable Gloves </t>
  </si>
  <si>
    <t>111-0950057-1552201</t>
  </si>
  <si>
    <t>Wireless Mouse</t>
  </si>
  <si>
    <t>111-4055727-4765816</t>
  </si>
  <si>
    <t>Docking Station -Triple Display</t>
  </si>
  <si>
    <t>111-0170903-1295402</t>
  </si>
  <si>
    <t>111-1703505-2353011</t>
  </si>
  <si>
    <t>Docking Station -Double display</t>
  </si>
  <si>
    <t>111-0247033-9197050</t>
  </si>
  <si>
    <t>111-9849897-5155428</t>
  </si>
  <si>
    <t>111-7584024-5488209</t>
  </si>
  <si>
    <t>111-4733324-2259432</t>
  </si>
  <si>
    <t>113-6865447-8686648</t>
  </si>
  <si>
    <t>Wireless mouse</t>
  </si>
  <si>
    <t>111-1361083-5181831</t>
  </si>
  <si>
    <t>TracPhones, Minutes, Sim</t>
  </si>
  <si>
    <t xml:space="preserve">Clerks &amp; Recorder </t>
  </si>
  <si>
    <t xml:space="preserve">Styrofoam Trays </t>
  </si>
  <si>
    <t>COVID Disinfectant Cleaning Supplies</t>
  </si>
  <si>
    <t>Converge One</t>
  </si>
  <si>
    <t>QTY 400 -CUWL for Enhanced</t>
  </si>
  <si>
    <t>IE9051203</t>
  </si>
  <si>
    <t>Rent - 1049 N Academy</t>
  </si>
  <si>
    <t xml:space="preserve">Pikes Peak Workforce </t>
  </si>
  <si>
    <t>LEASE AGREEMENT 6/3/20</t>
  </si>
  <si>
    <t>105 Social House</t>
  </si>
  <si>
    <t xml:space="preserve">COVID Business Relief Grant  </t>
  </si>
  <si>
    <t xml:space="preserve">Economic Development </t>
  </si>
  <si>
    <t>EZ RELIEF FUND 6-11-2020</t>
  </si>
  <si>
    <t>1st Drive LLC</t>
  </si>
  <si>
    <t>Accolade Fitness LLC</t>
  </si>
  <si>
    <t>ACE Print</t>
  </si>
  <si>
    <t>Adams Mountain Cafe</t>
  </si>
  <si>
    <t>Adjust Do It</t>
  </si>
  <si>
    <t>Adobe Inn at Cascade</t>
  </si>
  <si>
    <t>Advanced Contracting</t>
  </si>
  <si>
    <t>Alchemy</t>
  </si>
  <si>
    <t>All Inclusive Counseling Inc</t>
  </si>
  <si>
    <t>Alpine Contracting</t>
  </si>
  <si>
    <t>Ancona Job Shop Inc</t>
  </si>
  <si>
    <t>Angler’s Covey Inc</t>
  </si>
  <si>
    <t>Apple Inc</t>
  </si>
  <si>
    <t>Mini Port HDMI Adapter</t>
  </si>
  <si>
    <t>W739978411</t>
  </si>
  <si>
    <t>Armadillo Enterprises LLC</t>
  </si>
  <si>
    <t>Art and Frame Approach</t>
  </si>
  <si>
    <t>Ascend Physical Therapy</t>
  </si>
  <si>
    <t>Austin Bluffs Dental</t>
  </si>
  <si>
    <t>Avenue Hotel Bed and Breakfast</t>
  </si>
  <si>
    <t>Bambino's Urban Pizzeria</t>
  </si>
  <si>
    <t>Belakay Inc</t>
  </si>
  <si>
    <t>Bento Heaven</t>
  </si>
  <si>
    <t>Boonzaaijers Dutch Bakery</t>
  </si>
  <si>
    <t>Boyd Lighting Fixture Company</t>
  </si>
  <si>
    <t>BupDoc</t>
  </si>
  <si>
    <t>QTY 92 -Microsoft Surface Laptop 3 - 13.5" - Core i5 1035G7 - 8 GB RAM - 256 GB</t>
  </si>
  <si>
    <t>XRV7409</t>
  </si>
  <si>
    <t>QTY 3 -Microsoft Surface Laptop 3 - 13.5" - Core i5 1035G7 - 8 GB RAM - 256 GB</t>
  </si>
  <si>
    <t>XRJ1817</t>
  </si>
  <si>
    <t>Center Point Renovations Color</t>
  </si>
  <si>
    <t>EZ RELIEF FUND6-11-2020</t>
  </si>
  <si>
    <t>Citadel Nails</t>
  </si>
  <si>
    <t>CJ Chiropractic LLC</t>
  </si>
  <si>
    <t>Coffee and Tea Zone</t>
  </si>
  <si>
    <t>Colorado Adventure Hostel</t>
  </si>
  <si>
    <t>Colorado Glass Specialist Inc</t>
  </si>
  <si>
    <t>Colorado Kite &amp; Ski</t>
  </si>
  <si>
    <t>Colorado Stucco &amp; Rock Inc</t>
  </si>
  <si>
    <t>Conscious Living</t>
  </si>
  <si>
    <t>Core Chiropractic LLC</t>
  </si>
  <si>
    <t>Creative Workshop</t>
  </si>
  <si>
    <t>Crystal Pine Galleries</t>
  </si>
  <si>
    <t>Days Inn Manitou Springs</t>
  </si>
  <si>
    <t>Dent Busters Inc</t>
  </si>
  <si>
    <t>Duffy Insurance</t>
  </si>
  <si>
    <t>Eagle Motel</t>
  </si>
  <si>
    <t>East Coast Deli</t>
  </si>
  <si>
    <t>Eclectic CO</t>
  </si>
  <si>
    <t>Escape Velocity</t>
  </si>
  <si>
    <t>Everest Tibet Imports Inc</t>
  </si>
  <si>
    <t>Fisher Healthcare</t>
  </si>
  <si>
    <t>Chemical, Lab, Medical</t>
  </si>
  <si>
    <t>Fortner Dental Laboratory</t>
  </si>
  <si>
    <t>Frank MD, H Randolph</t>
  </si>
  <si>
    <t>Game City Co LLC</t>
  </si>
  <si>
    <t>Get to the Paint LLC</t>
  </si>
  <si>
    <t>Go West Camps, LLC</t>
  </si>
  <si>
    <t>Goat Patch Brewing</t>
  </si>
  <si>
    <t>Goldminers Nuts &amp; Candy</t>
  </si>
  <si>
    <t>Halsa Naturopathic Medicine</t>
  </si>
  <si>
    <t>Heart Shake Studios</t>
  </si>
  <si>
    <t>Highlands Hotwash</t>
  </si>
  <si>
    <t>Impressed by the Dress Ltd</t>
  </si>
  <si>
    <t>Independent Pest Control</t>
  </si>
  <si>
    <t>Iron Springs Chateau</t>
  </si>
  <si>
    <t>Jacks Transmissions</t>
  </si>
  <si>
    <t>Japanese Connection Inc</t>
  </si>
  <si>
    <t>Jax Fish House &amp; Oyster Bar</t>
  </si>
  <si>
    <t>Jin Inc and Tong Tong Korean R</t>
  </si>
  <si>
    <t>John S Harding</t>
  </si>
  <si>
    <t>Johnnies Liquor</t>
  </si>
  <si>
    <t>Johnny's Navajo Hogan</t>
  </si>
  <si>
    <t>Kimball’s Theaters</t>
  </si>
  <si>
    <t>Kuneva Inc</t>
  </si>
  <si>
    <t>La Henna Boheme</t>
  </si>
  <si>
    <t>La Rosa LLC</t>
  </si>
  <si>
    <t>Law office of Greg Quimby</t>
  </si>
  <si>
    <t>LeGrande Accents</t>
  </si>
  <si>
    <t>Lil Howard’s BBQ and Catering</t>
  </si>
  <si>
    <t>Lube Works</t>
  </si>
  <si>
    <t>M Trading Company LLC</t>
  </si>
  <si>
    <t>Meeker Music Inc</t>
  </si>
  <si>
    <t>Mountain Chalet</t>
  </si>
  <si>
    <t>Mountain Jackpot</t>
  </si>
  <si>
    <t>Nelson Appliance Repair</t>
  </si>
  <si>
    <t>Ola Juice Bar</t>
  </si>
  <si>
    <t>Old School Boxing Gym</t>
  </si>
  <si>
    <t>Olive Tree Traders</t>
  </si>
  <si>
    <t>O'Malley's Pub</t>
  </si>
  <si>
    <t>PayPal Inc</t>
  </si>
  <si>
    <t>ART3D-20041521605325</t>
  </si>
  <si>
    <t>Peak Fluids</t>
  </si>
  <si>
    <t>Peaks N Pines Brewing Company</t>
  </si>
  <si>
    <t>Pikes Peak Lemonade Co</t>
  </si>
  <si>
    <t>Pikes Perk Coffee</t>
  </si>
  <si>
    <t>Piramide Natural Fibre</t>
  </si>
  <si>
    <t>Pro Sound Music Center Inc</t>
  </si>
  <si>
    <t>Rasta Pasta</t>
  </si>
  <si>
    <t>Resin Foundry</t>
  </si>
  <si>
    <t>Resonate Music Therapy</t>
  </si>
  <si>
    <t>Revibe Pilates &amp; Bodywork LLC</t>
  </si>
  <si>
    <t>Rivon Gas Station &amp; Convenience</t>
  </si>
  <si>
    <t>Rocky Mountain Lodge</t>
  </si>
  <si>
    <t>Roosters Grille &amp; Pizzeria</t>
  </si>
  <si>
    <t>Roosters of Market Center at t</t>
  </si>
  <si>
    <t>Sahara Cafe</t>
  </si>
  <si>
    <t>Salt of the Earth Catering LLC</t>
  </si>
  <si>
    <t>Senger Design Group</t>
  </si>
  <si>
    <t>Skirted Heifer LLC</t>
  </si>
  <si>
    <t>Southland Medical LLC</t>
  </si>
  <si>
    <t>HCI026609</t>
  </si>
  <si>
    <t>HCI026914</t>
  </si>
  <si>
    <t>HCI026978</t>
  </si>
  <si>
    <t>HCI027206</t>
  </si>
  <si>
    <t>HCI027432</t>
  </si>
  <si>
    <t>HCI027452</t>
  </si>
  <si>
    <t>HCI029625</t>
  </si>
  <si>
    <t>HCI030529</t>
  </si>
  <si>
    <t>HCI030729</t>
  </si>
  <si>
    <t>HCI031214</t>
  </si>
  <si>
    <t>HCI032429</t>
  </si>
  <si>
    <t>HCI032944</t>
  </si>
  <si>
    <t>HCI033447</t>
  </si>
  <si>
    <t>Space Together</t>
  </si>
  <si>
    <t>Sparrow Hawk Gifts Ltd</t>
  </si>
  <si>
    <t>Speedtrap Bistro</t>
  </si>
  <si>
    <t>Sun Pilates Studio</t>
  </si>
  <si>
    <t>Texas T Bone Steakhouse</t>
  </si>
  <si>
    <t>The Carter Payne</t>
  </si>
  <si>
    <t>The Hair Tribe</t>
  </si>
  <si>
    <t>The Mason Jar Restaurant</t>
  </si>
  <si>
    <t>The Poppy Seed</t>
  </si>
  <si>
    <t>The Warehouse Restaurant</t>
  </si>
  <si>
    <t>The Whiskey Barron Dance Hall</t>
  </si>
  <si>
    <t>The Wild Goose Meeting House L</t>
  </si>
  <si>
    <t>Thrift Junkie Vintage LLC</t>
  </si>
  <si>
    <t>Traditional Transportation Ser</t>
  </si>
  <si>
    <t>Trails End Taproom</t>
  </si>
  <si>
    <t>Twin Bears</t>
  </si>
  <si>
    <t>UCH-MHS</t>
  </si>
  <si>
    <t xml:space="preserve">Professional Services for Pathogens </t>
  </si>
  <si>
    <t>C16116A</t>
  </si>
  <si>
    <t>C15843A</t>
  </si>
  <si>
    <t>Vain Clothing</t>
  </si>
  <si>
    <t xml:space="preserve">35 Protective cell phones cases for Covid Response </t>
  </si>
  <si>
    <t>113-3075140-1291446</t>
  </si>
  <si>
    <t xml:space="preserve">Hand Sanitizer and Dispenser </t>
  </si>
  <si>
    <t>113-6938396-2723410</t>
  </si>
  <si>
    <t>113-2023936-7055411</t>
  </si>
  <si>
    <t>113-5201331-7166666</t>
  </si>
  <si>
    <t>113-1695140-5718664</t>
  </si>
  <si>
    <t>Covid Disinfectant Cleaning Supplies</t>
  </si>
  <si>
    <t>113-4697173-7332238</t>
  </si>
  <si>
    <t>113-5763575-2346656</t>
  </si>
  <si>
    <t>AT&amp;T Mobility</t>
  </si>
  <si>
    <t xml:space="preserve">COVID Cell Phone 3/21-4/20/2020 </t>
  </si>
  <si>
    <t>287284611344X04282020</t>
  </si>
  <si>
    <t>287231302029X05042020</t>
  </si>
  <si>
    <t xml:space="preserve">100 Microsoft Service agreement </t>
  </si>
  <si>
    <t>XWK3474</t>
  </si>
  <si>
    <t>Commonwheel Artists Coop</t>
  </si>
  <si>
    <t>EZ RELIEF FUND 6-18-2020</t>
  </si>
  <si>
    <t>EPC PETTY CASH 06182020</t>
  </si>
  <si>
    <t>Federal Express Corporation</t>
  </si>
  <si>
    <t xml:space="preserve">Postage to send food Stamp credit cards  </t>
  </si>
  <si>
    <t>Human Services</t>
  </si>
  <si>
    <t>6-995-38251 TO 38261</t>
  </si>
  <si>
    <t xml:space="preserve">472 Acronis Snap deployment </t>
  </si>
  <si>
    <t>jBlast</t>
  </si>
  <si>
    <t xml:space="preserve">jBlast Fax Services Covid updates </t>
  </si>
  <si>
    <t>My Office Etc. Inc</t>
  </si>
  <si>
    <t>Spray Disinfectant</t>
  </si>
  <si>
    <t>264826-0</t>
  </si>
  <si>
    <t>Office Depot Inc</t>
  </si>
  <si>
    <t xml:space="preserve">Wrist bands for Emp Screening Station </t>
  </si>
  <si>
    <t xml:space="preserve">Hand sanitizer </t>
  </si>
  <si>
    <t>490181489-001</t>
  </si>
  <si>
    <t>Oxbow Labs</t>
  </si>
  <si>
    <t xml:space="preserve">Professional Services Website Dashboard COVID Updates </t>
  </si>
  <si>
    <t>2020-0164</t>
  </si>
  <si>
    <t>Sign Language Network Inc</t>
  </si>
  <si>
    <t>Sign language services COVID Response news conferences</t>
  </si>
  <si>
    <t>Speedway Tires LLC</t>
  </si>
  <si>
    <t>Stellar Styles Salon</t>
  </si>
  <si>
    <t>The Candy Bar Inc</t>
  </si>
  <si>
    <t>Verizon Wireless</t>
  </si>
  <si>
    <t xml:space="preserve">Lab coats </t>
  </si>
  <si>
    <t>111-5572818-6437801</t>
  </si>
  <si>
    <t>Supply for Vaccinations Prep</t>
  </si>
  <si>
    <t>112-1142731-7250632</t>
  </si>
  <si>
    <t>COVID Webcol Alcohol Prep</t>
  </si>
  <si>
    <t>112-8369796-7877028</t>
  </si>
  <si>
    <t>112-1992240-5330668</t>
  </si>
  <si>
    <t>PPE Supplies</t>
  </si>
  <si>
    <t>114-9659644-7073835</t>
  </si>
  <si>
    <t>111-1746878-5146638</t>
  </si>
  <si>
    <t>Stanchions for CJC Front</t>
  </si>
  <si>
    <t>114-3872166-2725864</t>
  </si>
  <si>
    <t>112-6762234-1761053</t>
  </si>
  <si>
    <t>American Solutions for Business</t>
  </si>
  <si>
    <t>INV04737644</t>
  </si>
  <si>
    <t>Covercraft Industries LLC</t>
  </si>
  <si>
    <t>Disposable Gown</t>
  </si>
  <si>
    <t>IN8840942</t>
  </si>
  <si>
    <t>DGS Import</t>
  </si>
  <si>
    <t>COVID Sneeze Guards</t>
  </si>
  <si>
    <t>114-9855767-3346632</t>
  </si>
  <si>
    <t>DLT Solutions LLC</t>
  </si>
  <si>
    <t>AWS Consulting County</t>
  </si>
  <si>
    <t xml:space="preserve">SI479890 </t>
  </si>
  <si>
    <t>6-993-59750</t>
  </si>
  <si>
    <t>7-023-18212</t>
  </si>
  <si>
    <t>FlexBooker LLC</t>
  </si>
  <si>
    <t>Appointment Scheduling software for DMV</t>
  </si>
  <si>
    <t>INV-4112</t>
  </si>
  <si>
    <t>Grainger</t>
  </si>
  <si>
    <t xml:space="preserve">Floor sign for Social distancing  </t>
  </si>
  <si>
    <t>Hepa Air Purifier and Filter</t>
  </si>
  <si>
    <t>W953150815</t>
  </si>
  <si>
    <t>Quarantine Shelter Beds</t>
  </si>
  <si>
    <t>Johnson MD, Robin E</t>
  </si>
  <si>
    <t xml:space="preserve">Medical Director COVID Services </t>
  </si>
  <si>
    <t>2020-05</t>
  </si>
  <si>
    <t>KRDO TV</t>
  </si>
  <si>
    <t>518620-1</t>
  </si>
  <si>
    <t>Mallory Safety and Supply LLC</t>
  </si>
  <si>
    <t xml:space="preserve">N95 Face Mask </t>
  </si>
  <si>
    <t>MCS Portable Restroom</t>
  </si>
  <si>
    <t xml:space="preserve">2 Portable Handwashing Sinks </t>
  </si>
  <si>
    <t>492393-000000</t>
  </si>
  <si>
    <t>484903976-001</t>
  </si>
  <si>
    <t>485765558-001A</t>
  </si>
  <si>
    <t>493933-000000</t>
  </si>
  <si>
    <t>486433183-001</t>
  </si>
  <si>
    <t xml:space="preserve">Ink Cartridge </t>
  </si>
  <si>
    <t>478254886-001</t>
  </si>
  <si>
    <t>478256797-001</t>
  </si>
  <si>
    <t>471124854-001</t>
  </si>
  <si>
    <t>Mousepad</t>
  </si>
  <si>
    <t>Robert Half Technology</t>
  </si>
  <si>
    <t>Temp Emp AV Tech</t>
  </si>
  <si>
    <t>Staples Business Advantage</t>
  </si>
  <si>
    <t>7307511733A</t>
  </si>
  <si>
    <t>7307758230A</t>
  </si>
  <si>
    <t>7307465746A</t>
  </si>
  <si>
    <t xml:space="preserve">Disposable Face Mask </t>
  </si>
  <si>
    <t>7307504406-000001</t>
  </si>
  <si>
    <t>Disinfectant Spray</t>
  </si>
  <si>
    <t>7307504406-000002</t>
  </si>
  <si>
    <t>RENT JULY 2020</t>
  </si>
  <si>
    <t xml:space="preserve">A &amp; C Plastics </t>
  </si>
  <si>
    <t xml:space="preserve">Plastic face Guards </t>
  </si>
  <si>
    <t>111-9288840-2337850-a</t>
  </si>
  <si>
    <t>11-5105035-7552229</t>
  </si>
  <si>
    <t xml:space="preserve">PVC bending machine </t>
  </si>
  <si>
    <t>11-5503612-1861039</t>
  </si>
  <si>
    <t>111-1196675-9428242 A/El Paso 223875-RJ</t>
  </si>
  <si>
    <t>111-4628953-3595434 A/El Paso 223875-RJ</t>
  </si>
  <si>
    <t>111-1196675-9428242/El Paso 223875-RJ</t>
  </si>
  <si>
    <t>111-8985126-6716237/El Paso 223875-RJ</t>
  </si>
  <si>
    <t>111-3877964-7932239/El Paso 223875-RJ</t>
  </si>
  <si>
    <t>111-4628953-3595434/El Paso 223875-RJ</t>
  </si>
  <si>
    <t>112-0051794-7337845 A/El Paso 223875-RJ</t>
  </si>
  <si>
    <t>112-3752483-2300200/El Paso 223875-RJ</t>
  </si>
  <si>
    <t>114-8615736-4086619/El Paso 223875-RJ</t>
  </si>
  <si>
    <t>111-1196675-9428242 B/El Paso 223875-RJ</t>
  </si>
  <si>
    <t>111-4774962-8024214/ EL Paso 223953-RJ</t>
  </si>
  <si>
    <t>111-2217746-8913000 /EL Paso 223953-RJ</t>
  </si>
  <si>
    <t>111-4774962-8024214 B/EL Paso 223953-RJ</t>
  </si>
  <si>
    <t>WIFI Adapter for Desktop -CARES</t>
  </si>
  <si>
    <t>8661866</t>
  </si>
  <si>
    <t xml:space="preserve">WIFI Adapter for Desktop conversion </t>
  </si>
  <si>
    <t>1762666</t>
  </si>
  <si>
    <t xml:space="preserve">WIFI Ranger Extender </t>
  </si>
  <si>
    <t>1267430</t>
  </si>
  <si>
    <t xml:space="preserve">Keyboard cover (pack of 20) </t>
  </si>
  <si>
    <t>7179411</t>
  </si>
  <si>
    <t xml:space="preserve">Transparent Tape (pack of 12) </t>
  </si>
  <si>
    <t>6569805</t>
  </si>
  <si>
    <t xml:space="preserve">Scotch Tape Dispenser </t>
  </si>
  <si>
    <t>Post-it 1.5 X 2 (pack of 12)</t>
  </si>
  <si>
    <t>Post-it 3 X 3 (pack of 12)</t>
  </si>
  <si>
    <t>5 X 8 Writing Pad (pack of 12)</t>
  </si>
  <si>
    <t xml:space="preserve">8.5 X 11 Witting Pad (pack of 12) </t>
  </si>
  <si>
    <t xml:space="preserve">Peal and Seal Envelopes (box of 100) </t>
  </si>
  <si>
    <t xml:space="preserve">Acrylic Business Card Holder (pack of 3) </t>
  </si>
  <si>
    <t xml:space="preserve">Small Paper Clips (30 boxes) </t>
  </si>
  <si>
    <t>BIC Round Ballpoint Pen Black (pack of 144)</t>
  </si>
  <si>
    <t>BIC Round Ballpoint Pen Black (pack of 60)</t>
  </si>
  <si>
    <t>BIC Round Ballpoint Pen Blue (pack of 60)</t>
  </si>
  <si>
    <t xml:space="preserve">Mesh Pencil Cup (pack of 4) </t>
  </si>
  <si>
    <t xml:space="preserve">NETGEAR WIFI Router </t>
  </si>
  <si>
    <t>8882611</t>
  </si>
  <si>
    <t>Chavez, Rebecca</t>
  </si>
  <si>
    <t>796092-3/26/20/ El Paso 223875-RJ</t>
  </si>
  <si>
    <t>Cintas First Aid &amp; Safety</t>
  </si>
  <si>
    <t>Safety Supplies</t>
  </si>
  <si>
    <t>111-1891245-6796208/ Multiples  invoices</t>
  </si>
  <si>
    <t>113-0938723-0911422</t>
  </si>
  <si>
    <t>PETTY CASH 3/9/2020</t>
  </si>
  <si>
    <t>PETTY CASH 03/09/2020</t>
  </si>
  <si>
    <t>CW-052152-4/23/20 / El Paso 223953-RJ</t>
  </si>
  <si>
    <t>CW-019145-4/23/20 / El Paso 223953-RJ</t>
  </si>
  <si>
    <t xml:space="preserve">Grainger </t>
  </si>
  <si>
    <t>Lowes</t>
  </si>
  <si>
    <t xml:space="preserve">Large buckets for storage of hand sanitizer </t>
  </si>
  <si>
    <t>15203/ El Paso 223875-RJ</t>
  </si>
  <si>
    <t xml:space="preserve">Mobile Mini </t>
  </si>
  <si>
    <t>Storage containers for PPE  supplies</t>
  </si>
  <si>
    <t>452194014-001/El Paso 223875-RJ</t>
  </si>
  <si>
    <t>Spring44 Distilling Inc</t>
  </si>
  <si>
    <t>89252/ El Paso 223875-RJ</t>
  </si>
  <si>
    <t>7306082993 A /El Paso 223875-RJ</t>
  </si>
  <si>
    <t>7306055707 A / El Paso 223875-RJ</t>
  </si>
  <si>
    <t>HAND SANITIZER PROJECT /El Paso 223875-RJ</t>
  </si>
  <si>
    <t>094105 A/El Paso 223875-RJ</t>
  </si>
  <si>
    <t>042871 A/El Paso 223875-RJ</t>
  </si>
  <si>
    <t>046761 A/El Paso 223875-RJ</t>
  </si>
  <si>
    <t>030602 A/El Paso 223875-RJ</t>
  </si>
  <si>
    <t xml:space="preserve">Cell phones/minutes for children living out of home court ordered visitation </t>
  </si>
  <si>
    <t xml:space="preserve">46761 /El Paso 223875-RJ </t>
  </si>
  <si>
    <t>82455 / El Paso 223875-RJ</t>
  </si>
  <si>
    <t xml:space="preserve">73813 /El Paso 223875-RJ </t>
  </si>
  <si>
    <t xml:space="preserve">78117/ El Paso 223875-RJ </t>
  </si>
  <si>
    <t xml:space="preserve">82707/ El Paso 223875-RJ </t>
  </si>
  <si>
    <t xml:space="preserve">71315/ El Paso 223875-RJ </t>
  </si>
  <si>
    <t xml:space="preserve">71725/ El Paso 223875-RJ </t>
  </si>
  <si>
    <t xml:space="preserve">94105/ El Paso 223875-RJ </t>
  </si>
  <si>
    <t xml:space="preserve">59312/ El Paso 223875-RJ </t>
  </si>
  <si>
    <t xml:space="preserve">34925/ El Paso 223875-RJ </t>
  </si>
  <si>
    <t xml:space="preserve">88233/ El Paso 223875-RJ </t>
  </si>
  <si>
    <t xml:space="preserve">20240/ El Paso 223875-RJ </t>
  </si>
  <si>
    <t xml:space="preserve">42871/ El Paso 223875-RJ </t>
  </si>
  <si>
    <t xml:space="preserve">32218 /El Paso 223875-RJ </t>
  </si>
  <si>
    <t xml:space="preserve">30602/ El Paso 223875-RJ </t>
  </si>
  <si>
    <t xml:space="preserve">94289/ El Paso 223875-RJ </t>
  </si>
  <si>
    <t xml:space="preserve">16017/El Paso 223875-RJ </t>
  </si>
  <si>
    <t xml:space="preserve">73512/ El Paso 223875-RJ </t>
  </si>
  <si>
    <t>79059268/El Paso 223875-RJ</t>
  </si>
  <si>
    <t>79100922/El Paso 223875-RJ</t>
  </si>
  <si>
    <t>Town of Green Mtn Falls</t>
  </si>
  <si>
    <t xml:space="preserve">Jefferson County Department of Human Services </t>
  </si>
  <si>
    <t xml:space="preserve">County Attorney </t>
  </si>
  <si>
    <t xml:space="preserve">Planning &amp; Community Development </t>
  </si>
  <si>
    <t>Disinfectants Wipes</t>
  </si>
  <si>
    <t xml:space="preserve">State of Colorado Judicial Department </t>
  </si>
  <si>
    <t xml:space="preserve">Weatherly Investments LLC </t>
  </si>
  <si>
    <t>Fit SW</t>
  </si>
  <si>
    <t xml:space="preserve">Community Services </t>
  </si>
  <si>
    <t xml:space="preserve">Face Masks </t>
  </si>
  <si>
    <t>HAND SANITIZER PROJECT/ El Paso 223875-RJ</t>
  </si>
  <si>
    <t xml:space="preserve">Tags with wires </t>
  </si>
  <si>
    <t>cable, adapter HDMI</t>
  </si>
  <si>
    <t>July 31, 2020</t>
  </si>
  <si>
    <t>Fit Body Studio LLC</t>
  </si>
  <si>
    <t>TMC Industries,Inc</t>
  </si>
  <si>
    <t>Total for June-2020</t>
  </si>
  <si>
    <t>Total for May -2020</t>
  </si>
  <si>
    <t>District Attorney</t>
  </si>
  <si>
    <t xml:space="preserve">Coroner </t>
  </si>
  <si>
    <t xml:space="preserve">Human Services </t>
  </si>
  <si>
    <t xml:space="preserve">Facilities </t>
  </si>
  <si>
    <t xml:space="preserve">Inter-Agency Relation </t>
  </si>
  <si>
    <t>Total for July-2020</t>
  </si>
  <si>
    <t xml:space="preserve">Total Year to Date </t>
  </si>
  <si>
    <t xml:space="preserve">Wal-Mart CAR EPC Petty Cash </t>
  </si>
  <si>
    <t xml:space="preserve">Harbor Freight -CAR EPC Petty CASH </t>
  </si>
  <si>
    <t>Microfiber Wholesale</t>
  </si>
  <si>
    <t>Concrete Couch</t>
  </si>
  <si>
    <t>The New Falcon Herald Newspaper</t>
  </si>
  <si>
    <t>Armored Knights Inc</t>
  </si>
  <si>
    <t xml:space="preserve">Walmart -CAR EPC Petty Cash </t>
  </si>
  <si>
    <t>Lowe's Home Improvement Warehouse</t>
  </si>
  <si>
    <t>The Webstaurant Store Inc</t>
  </si>
  <si>
    <t>Cumulus Media Inc</t>
  </si>
  <si>
    <t>Colorado Party Rentals</t>
  </si>
  <si>
    <t>Health Quest Medical Inc</t>
  </si>
  <si>
    <t>Downtown Partnership of COS</t>
  </si>
  <si>
    <t>CO Spgs Convention &amp; Visitors</t>
  </si>
  <si>
    <t>CO Springs Chamber of Commerce</t>
  </si>
  <si>
    <t>Pikes Peak Region Attractions</t>
  </si>
  <si>
    <t xml:space="preserve">Manitou Springs Chamber </t>
  </si>
  <si>
    <t>Housing &amp; Building Assoc of Co</t>
  </si>
  <si>
    <t>Southern Colorado Women's</t>
  </si>
  <si>
    <t>Tri-Lakes Chamber of Commerce</t>
  </si>
  <si>
    <t>Roadrunner Pizza &amp; Pasta</t>
  </si>
  <si>
    <t>Dollar Tree Stores Inc</t>
  </si>
  <si>
    <t>Zoom Video Communications Inc</t>
  </si>
  <si>
    <t>Revision Inc</t>
  </si>
  <si>
    <t>Zircon Container Company</t>
  </si>
  <si>
    <t>Circle K Stores Inc</t>
  </si>
  <si>
    <t>Costco Wholesale</t>
  </si>
  <si>
    <t>Affordable Medical Supply Co</t>
  </si>
  <si>
    <t>Language Link</t>
  </si>
  <si>
    <t>Design Rangers</t>
  </si>
  <si>
    <t>Epic Solutions</t>
  </si>
  <si>
    <t>Western States Fire Protection</t>
  </si>
  <si>
    <t>Arrow Moving &amp; Storage Co Inc</t>
  </si>
  <si>
    <t>Longo Plumbing</t>
  </si>
  <si>
    <t>Bruno's Party Time Rental</t>
  </si>
  <si>
    <t>Government Finance Officers Association</t>
  </si>
  <si>
    <t>Soap for Plexiglass</t>
  </si>
  <si>
    <t>Nitrile Gloves</t>
  </si>
  <si>
    <t>Operating Supplies</t>
  </si>
  <si>
    <t>Nitrile Gloves - Small</t>
  </si>
  <si>
    <t>Disposable Microfiber Cloths</t>
  </si>
  <si>
    <t>HEPA Air Purifier &amp; Filters</t>
  </si>
  <si>
    <t>Plantronics S12 Headset</t>
  </si>
  <si>
    <t>USB Extension Cable - MV</t>
  </si>
  <si>
    <t>Promote Stay Home/Healthy</t>
  </si>
  <si>
    <t>Promoting MV Online/Kiosk Serv</t>
  </si>
  <si>
    <t>Saturday Pickup Service</t>
  </si>
  <si>
    <t>Alcohol Pads - DL Stations</t>
  </si>
  <si>
    <t>Iso Alcohol &amp; Hand Sanitizer</t>
  </si>
  <si>
    <t>Isopropyl Alcohol</t>
  </si>
  <si>
    <t>Totes for VSPCs</t>
  </si>
  <si>
    <t>Plastic Organizers/Bins For VSPC's</t>
  </si>
  <si>
    <t>Trash bags for ballot runners</t>
  </si>
  <si>
    <t>18" x 60" Folding Tables</t>
  </si>
  <si>
    <t>Promotion Mail Ballot</t>
  </si>
  <si>
    <t>Promoting Mail Ballot</t>
  </si>
  <si>
    <t>Stanchion Rental - VSPCs</t>
  </si>
  <si>
    <t>Staff for Health Screening</t>
  </si>
  <si>
    <t>15 Thermometers</t>
  </si>
  <si>
    <t>Fed Ex mailing charges NTE</t>
  </si>
  <si>
    <t>PPE Safety Supplies</t>
  </si>
  <si>
    <t>Hand Sanitizer/Covid19</t>
  </si>
  <si>
    <t>Protexus Sprayer</t>
  </si>
  <si>
    <t>Disinfectant Sprayer</t>
  </si>
  <si>
    <t>Mouse/USB Cords</t>
  </si>
  <si>
    <t>Headsets and Keyboards</t>
  </si>
  <si>
    <t>G5 Upgrade</t>
  </si>
  <si>
    <t>Project Coordinator - Sudan</t>
  </si>
  <si>
    <t>Project manager - Lausell</t>
  </si>
  <si>
    <t>PPE-Disposable Gloves</t>
  </si>
  <si>
    <t>PPE - Masks</t>
  </si>
  <si>
    <t>eVoice Monthly Fee - JIC</t>
  </si>
  <si>
    <t>40' Storage Container</t>
  </si>
  <si>
    <t>Lock</t>
  </si>
  <si>
    <t xml:space="preserve">COVID19 Paper clips/Avery labels binder clips </t>
  </si>
  <si>
    <t>jBlast Fax Services</t>
  </si>
  <si>
    <t>Gloves</t>
  </si>
  <si>
    <t>COVID Cell Phone 4/21-5/20/2020</t>
  </si>
  <si>
    <t>COVID Cell Phone 4/27-5/26/2020</t>
  </si>
  <si>
    <t>COVID Cell Phone 5/2-6/1/2020</t>
  </si>
  <si>
    <t>COVID Cell Phone 5/27-6/26/2020</t>
  </si>
  <si>
    <t>COVID Cell Phone 5/21-6/20/2020</t>
  </si>
  <si>
    <t>COVID Cell Phone 6/2-7/1/2020</t>
  </si>
  <si>
    <t xml:space="preserve">COVID Consulting for messaging </t>
  </si>
  <si>
    <t xml:space="preserve">Sign Language Translation </t>
  </si>
  <si>
    <t>Temp AV Tech</t>
  </si>
  <si>
    <t>Belt Barriers</t>
  </si>
  <si>
    <t>2-Fire Extinguishers</t>
  </si>
  <si>
    <t>ADA Toilet Install</t>
  </si>
  <si>
    <t>Stanchions</t>
  </si>
  <si>
    <t>COVID Financial Training</t>
  </si>
  <si>
    <t xml:space="preserve">Admin Support </t>
  </si>
  <si>
    <t xml:space="preserve">Budget Admin </t>
  </si>
  <si>
    <t>IT</t>
  </si>
  <si>
    <t>7308559986A</t>
  </si>
  <si>
    <t>7308189179A</t>
  </si>
  <si>
    <t>502977136-001</t>
  </si>
  <si>
    <t>C&amp;R PETTY CASH 070220</t>
  </si>
  <si>
    <t>C&amp;R PETTY CASH 072320</t>
  </si>
  <si>
    <t>7308441617A</t>
  </si>
  <si>
    <t>7308828375A</t>
  </si>
  <si>
    <t>7308666823A</t>
  </si>
  <si>
    <t>111-9308321-6872213</t>
  </si>
  <si>
    <t>W861229474</t>
  </si>
  <si>
    <t>XXW9100</t>
  </si>
  <si>
    <t>114-9300147-6714660</t>
  </si>
  <si>
    <t>1604839-2</t>
  </si>
  <si>
    <t>114-0378628-0490638</t>
  </si>
  <si>
    <t>BB2489598</t>
  </si>
  <si>
    <t>BB2489596</t>
  </si>
  <si>
    <t>BB2489593</t>
  </si>
  <si>
    <t>BB2489583</t>
  </si>
  <si>
    <t>BB2489587</t>
  </si>
  <si>
    <t>BB2489591</t>
  </si>
  <si>
    <t>29079-2</t>
  </si>
  <si>
    <t>112-1114450-6869061</t>
  </si>
  <si>
    <t>112-3032891-2946616</t>
  </si>
  <si>
    <t>112-2023995-9509005</t>
  </si>
  <si>
    <t>112-7560882-9209849</t>
  </si>
  <si>
    <t>112-3950324-0490633</t>
  </si>
  <si>
    <t>112-8666936-9256204</t>
  </si>
  <si>
    <t>112-6936520-1332267</t>
  </si>
  <si>
    <t>112-4735301-7169047</t>
  </si>
  <si>
    <t>7-048-54155</t>
  </si>
  <si>
    <t>EPC CARESACT501C6/4 GRANT</t>
  </si>
  <si>
    <t>EZ RELIEF FUND 7-2-2020</t>
  </si>
  <si>
    <t>111-9179047-7165838</t>
  </si>
  <si>
    <t>111-9829013-6063455</t>
  </si>
  <si>
    <t>111-2232723-7679441</t>
  </si>
  <si>
    <t>111-0196548-1022662</t>
  </si>
  <si>
    <t>111-4322557-2497818</t>
  </si>
  <si>
    <t>111-3194275-3578644</t>
  </si>
  <si>
    <t>111-0833681-8985032</t>
  </si>
  <si>
    <t>113-7670727-3109866</t>
  </si>
  <si>
    <t>112-0309332-6904237</t>
  </si>
  <si>
    <t>INV13656495</t>
  </si>
  <si>
    <t>INV18472829</t>
  </si>
  <si>
    <t>114-0454758-6367432</t>
  </si>
  <si>
    <t>114-5322559-7499431</t>
  </si>
  <si>
    <t>114-9248553-4121055</t>
  </si>
  <si>
    <t>114-1615459-7674663</t>
  </si>
  <si>
    <t>114-6536692-4353030</t>
  </si>
  <si>
    <t>114-1719930-7366643</t>
  </si>
  <si>
    <t xml:space="preserve"> 114-9098787-8985830</t>
  </si>
  <si>
    <t xml:space="preserve"> 114-7923254-6470647</t>
  </si>
  <si>
    <t xml:space="preserve"> 114-3367390-4249065</t>
  </si>
  <si>
    <t>SI484030</t>
  </si>
  <si>
    <t>EPC-PROJCOORDINATOR-INV01</t>
  </si>
  <si>
    <t>EPC-PROJECTMANAGER-INV01</t>
  </si>
  <si>
    <t>INV04794277</t>
  </si>
  <si>
    <t>C1647555-3</t>
  </si>
  <si>
    <t>7309342591-000-001</t>
  </si>
  <si>
    <t>287284611344X05282020</t>
  </si>
  <si>
    <t>287231302029X06042020</t>
  </si>
  <si>
    <t>287231302029X07042020</t>
  </si>
  <si>
    <t>287284611344X06282020</t>
  </si>
  <si>
    <t>20-13-CARES</t>
  </si>
  <si>
    <t>2020-06</t>
  </si>
  <si>
    <t>114-2133561-5018620</t>
  </si>
  <si>
    <t>114-9819195-0472248</t>
  </si>
  <si>
    <t>114-2788682-5346653</t>
  </si>
  <si>
    <t>114-2549656-7492261</t>
  </si>
  <si>
    <t>114-8708994-9809819</t>
  </si>
  <si>
    <t>WSF290359</t>
  </si>
  <si>
    <t>CS 69031</t>
  </si>
  <si>
    <t>Sign Tech</t>
  </si>
  <si>
    <t xml:space="preserve">Sign for Court House Closing </t>
  </si>
  <si>
    <t xml:space="preserve">Mobile Mini Storage </t>
  </si>
  <si>
    <t xml:space="preserve">Containers for PPE </t>
  </si>
  <si>
    <t xml:space="preserve">Blazer Electric Supply </t>
  </si>
  <si>
    <t>Supplies for PPE</t>
  </si>
  <si>
    <t>S002034072 001</t>
  </si>
  <si>
    <t xml:space="preserve">Positive Office Solutions </t>
  </si>
  <si>
    <t xml:space="preserve">Plastic Shields </t>
  </si>
  <si>
    <t>113-3602790-7454643</t>
  </si>
  <si>
    <t xml:space="preserve">Potable tables </t>
  </si>
  <si>
    <t xml:space="preserve">Portable tables </t>
  </si>
  <si>
    <t xml:space="preserve">Parts master </t>
  </si>
  <si>
    <t>Ramah</t>
  </si>
  <si>
    <t xml:space="preserve">Disbursement to Ramah CARES Act Funds </t>
  </si>
  <si>
    <t>Calhan</t>
  </si>
  <si>
    <t xml:space="preserve">Disbursement to Calhan CARES Act Funds </t>
  </si>
  <si>
    <t xml:space="preserve">Palmer Lake </t>
  </si>
  <si>
    <t xml:space="preserve">Disbursement to Palmer Lake CARES Act Funds </t>
  </si>
  <si>
    <t>Salaries 7/31/2020</t>
  </si>
  <si>
    <t>Subscription</t>
  </si>
  <si>
    <t>Microsoft Licenses</t>
  </si>
  <si>
    <t xml:space="preserve">COVID Business Relief Grant   </t>
  </si>
  <si>
    <t>Ice for COVID19 Testing site</t>
  </si>
  <si>
    <t xml:space="preserve">COVID Grant Relief  </t>
  </si>
  <si>
    <t xml:space="preserve">Snacks/Wipes/Storage bags for COVID19 Testing site </t>
  </si>
  <si>
    <t>Online Scheduling software</t>
  </si>
  <si>
    <t xml:space="preserve">Avery Labels for COVID19 Testing site </t>
  </si>
  <si>
    <t>Wrist bands for testing</t>
  </si>
  <si>
    <t>Move items to Pop-up location</t>
  </si>
  <si>
    <t>AWS Consulting IT services County</t>
  </si>
  <si>
    <t xml:space="preserve">Comminution Covid-19 </t>
  </si>
  <si>
    <t>Hug Speak Inc</t>
  </si>
  <si>
    <t xml:space="preserve">Multiple invoices </t>
  </si>
  <si>
    <t xml:space="preserve">Community Services-Environmental Services </t>
  </si>
  <si>
    <t>Community Service-Parks</t>
  </si>
  <si>
    <t xml:space="preserve">Pikes Peak Workforce Center </t>
  </si>
  <si>
    <t xml:space="preserve">Emp Benefits Management </t>
  </si>
  <si>
    <t xml:space="preserve">Mar-July 2020 Increase Medical Claim Self Insurance </t>
  </si>
  <si>
    <t>Mar-July 2020</t>
  </si>
  <si>
    <t>Colorado Springs Hispanic Chamber</t>
  </si>
  <si>
    <t xml:space="preserve">Jefferson County Department </t>
  </si>
  <si>
    <t>Empty Gallon Containers for hand sanitizer</t>
  </si>
  <si>
    <t>Misc. Office Supplies for COVID new site</t>
  </si>
  <si>
    <t>Harbor Freight Tools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</si>
</sst>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i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43" fontId="0" fillId="0" borderId="0" xfId="1" applyFont="1" applyBorder="1"/>
    <xf numFmtId="43" fontId="0" fillId="0" borderId="0" xfId="1" applyFont="1" applyFill="1" applyBorder="1"/>
    <xf numFmtId="0" fontId="0" fillId="0" borderId="0" xfId="0" applyBorder="1"/>
    <xf numFmtId="0" fontId="1" fillId="0" borderId="0" xfId="0" applyFont="1" applyFill="1" applyBorder="1" applyAlignment="1">
      <alignment horizontal="left"/>
    </xf>
    <xf numFmtId="43" fontId="4" fillId="0" borderId="0" xfId="1" applyFont="1" applyFill="1" applyBorder="1"/>
    <xf numFmtId="0" fontId="4" fillId="0" borderId="0" xfId="0" applyFont="1" applyFill="1" applyBorder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43" fontId="6" fillId="0" borderId="0" xfId="1" applyNumberFormat="1" applyFont="1" applyFill="1" applyBorder="1" applyAlignment="1"/>
    <xf numFmtId="43" fontId="6" fillId="0" borderId="2" xfId="1" applyNumberFormat="1" applyFont="1" applyFill="1" applyBorder="1" applyAlignment="1"/>
    <xf numFmtId="43" fontId="7" fillId="0" borderId="2" xfId="1" applyNumberFormat="1" applyFont="1" applyFill="1" applyBorder="1" applyAlignment="1"/>
    <xf numFmtId="0" fontId="6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14" fontId="7" fillId="0" borderId="2" xfId="0" applyNumberFormat="1" applyFont="1" applyFill="1" applyBorder="1" applyAlignment="1">
      <alignment horizontal="left"/>
    </xf>
    <xf numFmtId="4" fontId="1" fillId="0" borderId="0" xfId="1" applyNumberFormat="1" applyFont="1" applyAlignment="1">
      <alignment horizontal="right" wrapText="1"/>
    </xf>
    <xf numFmtId="4" fontId="5" fillId="0" borderId="0" xfId="1" applyNumberFormat="1" applyFont="1" applyAlignment="1">
      <alignment horizontal="right" wrapText="1"/>
    </xf>
    <xf numFmtId="4" fontId="6" fillId="0" borderId="0" xfId="1" applyNumberFormat="1" applyFont="1" applyBorder="1" applyAlignment="1">
      <alignment horizontal="right" wrapText="1"/>
    </xf>
    <xf numFmtId="4" fontId="0" fillId="0" borderId="0" xfId="1" applyNumberFormat="1" applyFont="1" applyAlignment="1">
      <alignment horizontal="right" wrapText="1"/>
    </xf>
    <xf numFmtId="14" fontId="6" fillId="0" borderId="2" xfId="0" applyNumberFormat="1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43" fontId="6" fillId="0" borderId="0" xfId="1" applyFont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43" fontId="6" fillId="0" borderId="0" xfId="1" applyFont="1" applyFill="1" applyBorder="1" applyAlignment="1">
      <alignment horizontal="left" wrapText="1"/>
    </xf>
    <xf numFmtId="43" fontId="6" fillId="0" borderId="0" xfId="1" applyFont="1" applyBorder="1" applyAlignment="1"/>
    <xf numFmtId="43" fontId="6" fillId="0" borderId="0" xfId="1" applyFont="1" applyFill="1" applyBorder="1" applyAlignment="1"/>
    <xf numFmtId="0" fontId="2" fillId="0" borderId="0" xfId="0" applyFont="1" applyFill="1" applyBorder="1" applyAlignment="1">
      <alignment wrapText="1"/>
    </xf>
    <xf numFmtId="0" fontId="6" fillId="0" borderId="2" xfId="0" applyFont="1" applyFill="1" applyBorder="1" applyAlignment="1"/>
    <xf numFmtId="0" fontId="7" fillId="0" borderId="2" xfId="0" applyFont="1" applyFill="1" applyBorder="1" applyAlignment="1"/>
    <xf numFmtId="0" fontId="6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11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 wrapText="1"/>
    </xf>
    <xf numFmtId="43" fontId="11" fillId="0" borderId="0" xfId="1" applyNumberFormat="1" applyFont="1" applyFill="1" applyBorder="1" applyAlignment="1"/>
    <xf numFmtId="43" fontId="11" fillId="0" borderId="0" xfId="1" applyNumberFormat="1" applyFont="1" applyBorder="1" applyAlignment="1"/>
    <xf numFmtId="43" fontId="12" fillId="0" borderId="0" xfId="1" applyNumberFormat="1" applyFont="1" applyFill="1" applyBorder="1" applyAlignment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44" fontId="9" fillId="0" borderId="3" xfId="2" applyFont="1" applyFill="1" applyBorder="1" applyAlignment="1"/>
    <xf numFmtId="14" fontId="6" fillId="0" borderId="0" xfId="0" applyNumberFormat="1" applyFont="1" applyBorder="1" applyAlignment="1">
      <alignment horizontal="left"/>
    </xf>
    <xf numFmtId="0" fontId="2" fillId="0" borderId="0" xfId="0" applyFont="1" applyAlignment="1"/>
    <xf numFmtId="0" fontId="0" fillId="0" borderId="0" xfId="0" applyAlignment="1"/>
    <xf numFmtId="43" fontId="13" fillId="0" borderId="0" xfId="1" applyNumberFormat="1" applyFont="1" applyFill="1" applyBorder="1" applyAlignment="1">
      <alignment horizontal="left" wrapText="1"/>
    </xf>
    <xf numFmtId="0" fontId="1" fillId="0" borderId="0" xfId="0" quotePrefix="1" applyFont="1" applyAlignment="1">
      <alignment horizontal="left"/>
    </xf>
    <xf numFmtId="14" fontId="7" fillId="0" borderId="2" xfId="0" applyNumberFormat="1" applyFont="1" applyFill="1" applyBorder="1" applyAlignment="1">
      <alignment horizontal="left" wrapText="1"/>
    </xf>
    <xf numFmtId="0" fontId="7" fillId="0" borderId="2" xfId="0" quotePrefix="1" applyFont="1" applyFill="1" applyBorder="1" applyAlignment="1">
      <alignment horizontal="left" wrapText="1"/>
    </xf>
    <xf numFmtId="43" fontId="6" fillId="0" borderId="0" xfId="1" applyFont="1"/>
    <xf numFmtId="14" fontId="6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left"/>
    </xf>
    <xf numFmtId="14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/>
    <xf numFmtId="43" fontId="6" fillId="2" borderId="0" xfId="1" applyNumberFormat="1" applyFont="1" applyFill="1" applyBorder="1" applyAlignment="1"/>
    <xf numFmtId="43" fontId="6" fillId="2" borderId="0" xfId="1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0" borderId="0" xfId="0" applyFill="1" applyBorder="1"/>
    <xf numFmtId="44" fontId="14" fillId="0" borderId="1" xfId="2" applyFont="1" applyBorder="1" applyAlignment="1"/>
    <xf numFmtId="0" fontId="1" fillId="0" borderId="0" xfId="0" quotePrefix="1" applyFont="1" applyFill="1" applyBorder="1" applyAlignment="1">
      <alignment horizontal="left"/>
    </xf>
    <xf numFmtId="4" fontId="6" fillId="0" borderId="0" xfId="1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/>
    </xf>
    <xf numFmtId="4" fontId="9" fillId="0" borderId="4" xfId="1" applyNumberFormat="1" applyFont="1" applyBorder="1" applyAlignment="1">
      <alignment horizontal="right" wrapText="1"/>
    </xf>
    <xf numFmtId="0" fontId="15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4" fontId="9" fillId="0" borderId="1" xfId="1" applyNumberFormat="1" applyFont="1" applyBorder="1" applyAlignment="1">
      <alignment horizontal="right" wrapText="1"/>
    </xf>
    <xf numFmtId="0" fontId="6" fillId="0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43" fontId="7" fillId="0" borderId="0" xfId="2" applyNumberFormat="1" applyFont="1" applyFill="1" applyBorder="1" applyAlignment="1">
      <alignment horizontal="left" wrapText="1"/>
    </xf>
    <xf numFmtId="14" fontId="6" fillId="0" borderId="2" xfId="0" applyNumberFormat="1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43" fontId="6" fillId="0" borderId="2" xfId="1" applyNumberFormat="1" applyFont="1" applyFill="1" applyBorder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190500</xdr:rowOff>
    </xdr:from>
    <xdr:to>
      <xdr:col>0</xdr:col>
      <xdr:colOff>1285875</xdr:colOff>
      <xdr:row>5</xdr:row>
      <xdr:rowOff>127000</xdr:rowOff>
    </xdr:to>
    <xdr:pic>
      <xdr:nvPicPr>
        <xdr:cNvPr id="4" name="Picture 3" descr="logo-1-T">
          <a:extLst>
            <a:ext uri="{FF2B5EF4-FFF2-40B4-BE49-F238E27FC236}">
              <a16:creationId xmlns:a16="http://schemas.microsoft.com/office/drawing/2014/main" id="{950D142C-B78D-4695-94FC-DD12B31F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90500"/>
          <a:ext cx="1123950" cy="115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1</xdr:col>
      <xdr:colOff>523875</xdr:colOff>
      <xdr:row>4</xdr:row>
      <xdr:rowOff>171528</xdr:rowOff>
    </xdr:to>
    <xdr:pic>
      <xdr:nvPicPr>
        <xdr:cNvPr id="2" name="Picture 1" descr="logo-1-T">
          <a:extLst>
            <a:ext uri="{FF2B5EF4-FFF2-40B4-BE49-F238E27FC236}">
              <a16:creationId xmlns:a16="http://schemas.microsoft.com/office/drawing/2014/main" id="{AEAE082A-E823-4A19-A051-61EAD1C60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66675"/>
          <a:ext cx="1038225" cy="1038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C09DE-D0FD-43E7-921D-F3E3FE4ABDE6}">
  <sheetPr>
    <pageSetUpPr fitToPage="1"/>
  </sheetPr>
  <dimension ref="A1:K747"/>
  <sheetViews>
    <sheetView tabSelected="1" topLeftCell="D1" zoomScaleNormal="100" workbookViewId="0">
      <pane ySplit="7" topLeftCell="A583" activePane="bottomLeft" state="frozen"/>
      <selection pane="bottomLeft" activeCell="F590" sqref="F590"/>
    </sheetView>
  </sheetViews>
  <sheetFormatPr defaultColWidth="9.1328125" defaultRowHeight="15.75" x14ac:dyDescent="0.5"/>
  <cols>
    <col min="1" max="1" width="18" style="5" customWidth="1"/>
    <col min="2" max="2" width="26.33203125" style="3" customWidth="1"/>
    <col min="3" max="3" width="17.265625" style="40" customWidth="1"/>
    <col min="4" max="4" width="45.86328125" style="41" customWidth="1"/>
    <col min="5" max="5" width="31.73046875" style="47" customWidth="1"/>
    <col min="6" max="6" width="34.59765625" style="42" customWidth="1"/>
    <col min="7" max="7" width="9.1328125" style="5"/>
    <col min="9" max="9" width="9.1328125" style="5"/>
    <col min="10" max="10" width="10.86328125" style="3" bestFit="1" customWidth="1"/>
    <col min="11" max="11" width="9.86328125" style="3" bestFit="1" customWidth="1"/>
    <col min="12" max="16384" width="9.1328125" style="5"/>
  </cols>
  <sheetData>
    <row r="1" spans="1:11" x14ac:dyDescent="0.5">
      <c r="A1" s="3"/>
      <c r="B1" s="4"/>
      <c r="C1" s="37"/>
      <c r="D1" s="38"/>
      <c r="E1" s="46"/>
      <c r="F1" s="39"/>
    </row>
    <row r="2" spans="1:11" ht="17.649999999999999" x14ac:dyDescent="0.5">
      <c r="A2" s="3"/>
      <c r="B2" s="6" t="s">
        <v>0</v>
      </c>
      <c r="D2" s="31"/>
      <c r="F2" s="27"/>
    </row>
    <row r="3" spans="1:11" ht="17.649999999999999" x14ac:dyDescent="0.5">
      <c r="A3" s="3"/>
      <c r="B3" s="6" t="s">
        <v>5</v>
      </c>
      <c r="D3" s="31"/>
      <c r="F3" s="27"/>
    </row>
    <row r="4" spans="1:11" ht="17.649999999999999" x14ac:dyDescent="0.5">
      <c r="A4" s="3"/>
      <c r="B4" s="6" t="s">
        <v>8</v>
      </c>
      <c r="D4" s="31"/>
      <c r="F4" s="27"/>
    </row>
    <row r="5" spans="1:11" ht="17.649999999999999" x14ac:dyDescent="0.5">
      <c r="A5" s="3"/>
      <c r="B5" s="71" t="s">
        <v>680</v>
      </c>
      <c r="C5" s="37"/>
      <c r="D5" s="38"/>
      <c r="E5" s="46"/>
      <c r="F5" s="39"/>
    </row>
    <row r="6" spans="1:11" x14ac:dyDescent="0.5">
      <c r="A6" s="3"/>
      <c r="B6" s="4"/>
      <c r="C6" s="37"/>
      <c r="D6" s="38"/>
      <c r="E6" s="46"/>
      <c r="F6" s="39"/>
      <c r="J6" s="5"/>
      <c r="K6" s="5"/>
    </row>
    <row r="7" spans="1:11" ht="34.5" x14ac:dyDescent="0.45">
      <c r="A7" s="49" t="s">
        <v>1</v>
      </c>
      <c r="B7" s="50" t="s">
        <v>3</v>
      </c>
      <c r="C7" s="56" t="s">
        <v>2</v>
      </c>
      <c r="D7" s="51" t="s">
        <v>10</v>
      </c>
      <c r="E7" s="49" t="s">
        <v>9</v>
      </c>
      <c r="F7" s="51" t="s">
        <v>247</v>
      </c>
      <c r="H7" s="5"/>
      <c r="J7" s="5"/>
      <c r="K7" s="5"/>
    </row>
    <row r="8" spans="1:11" ht="15.4" x14ac:dyDescent="0.45">
      <c r="A8" s="17">
        <v>43908</v>
      </c>
      <c r="B8" s="33" t="s">
        <v>191</v>
      </c>
      <c r="C8" s="14">
        <v>2125</v>
      </c>
      <c r="D8" s="26" t="s">
        <v>234</v>
      </c>
      <c r="E8" s="16" t="s">
        <v>245</v>
      </c>
      <c r="F8" s="26" t="s">
        <v>156</v>
      </c>
      <c r="H8" s="5"/>
      <c r="J8" s="5"/>
      <c r="K8" s="5"/>
    </row>
    <row r="9" spans="1:11" ht="15.4" x14ac:dyDescent="0.45">
      <c r="A9" s="17">
        <v>43909</v>
      </c>
      <c r="B9" s="33" t="s">
        <v>147</v>
      </c>
      <c r="C9" s="14">
        <v>5.63</v>
      </c>
      <c r="D9" s="36" t="s">
        <v>255</v>
      </c>
      <c r="E9" s="16" t="s">
        <v>245</v>
      </c>
      <c r="F9" s="26">
        <v>583027</v>
      </c>
      <c r="H9" s="5"/>
      <c r="J9" s="5"/>
      <c r="K9" s="5"/>
    </row>
    <row r="10" spans="1:11" ht="15.4" x14ac:dyDescent="0.45">
      <c r="A10" s="17">
        <v>43921</v>
      </c>
      <c r="B10" s="33" t="s">
        <v>191</v>
      </c>
      <c r="C10" s="14">
        <v>212.5</v>
      </c>
      <c r="D10" s="26" t="s">
        <v>234</v>
      </c>
      <c r="E10" s="16" t="s">
        <v>245</v>
      </c>
      <c r="F10" s="58" t="s">
        <v>156</v>
      </c>
      <c r="H10" s="5"/>
      <c r="J10" s="5"/>
      <c r="K10" s="5"/>
    </row>
    <row r="11" spans="1:11" ht="15.4" x14ac:dyDescent="0.45">
      <c r="A11" s="22">
        <v>43923</v>
      </c>
      <c r="B11" s="32" t="s">
        <v>74</v>
      </c>
      <c r="C11" s="13">
        <v>4998.9399999999996</v>
      </c>
      <c r="D11" s="34" t="s">
        <v>224</v>
      </c>
      <c r="E11" s="15" t="s">
        <v>240</v>
      </c>
      <c r="F11" s="25">
        <v>3654762</v>
      </c>
      <c r="H11" s="5"/>
      <c r="J11" s="5"/>
      <c r="K11" s="5"/>
    </row>
    <row r="12" spans="1:11" ht="15.4" x14ac:dyDescent="0.45">
      <c r="A12" s="22">
        <v>43923</v>
      </c>
      <c r="B12" s="32" t="s">
        <v>74</v>
      </c>
      <c r="C12" s="13">
        <v>10129.379999999999</v>
      </c>
      <c r="D12" s="34" t="s">
        <v>224</v>
      </c>
      <c r="E12" s="15" t="s">
        <v>240</v>
      </c>
      <c r="F12" s="25">
        <v>3654763</v>
      </c>
      <c r="H12" s="5"/>
      <c r="J12" s="5"/>
      <c r="K12" s="5"/>
    </row>
    <row r="13" spans="1:11" ht="15.4" x14ac:dyDescent="0.45">
      <c r="A13" s="22">
        <v>43923</v>
      </c>
      <c r="B13" s="32" t="s">
        <v>74</v>
      </c>
      <c r="C13" s="13">
        <v>12678.72</v>
      </c>
      <c r="D13" s="34" t="s">
        <v>230</v>
      </c>
      <c r="E13" s="15" t="s">
        <v>240</v>
      </c>
      <c r="F13" s="25">
        <v>3656506</v>
      </c>
      <c r="H13" s="5"/>
      <c r="J13" s="5"/>
      <c r="K13" s="5"/>
    </row>
    <row r="14" spans="1:11" ht="15.4" x14ac:dyDescent="0.45">
      <c r="A14" s="22">
        <v>43930</v>
      </c>
      <c r="B14" s="32" t="s">
        <v>75</v>
      </c>
      <c r="C14" s="13">
        <v>3270</v>
      </c>
      <c r="D14" s="34" t="s">
        <v>202</v>
      </c>
      <c r="E14" s="15" t="s">
        <v>240</v>
      </c>
      <c r="F14" s="25" t="s">
        <v>76</v>
      </c>
      <c r="H14" s="5"/>
      <c r="J14" s="5"/>
      <c r="K14" s="5"/>
    </row>
    <row r="15" spans="1:11" ht="15.4" x14ac:dyDescent="0.45">
      <c r="A15" s="22">
        <v>43930</v>
      </c>
      <c r="B15" s="32" t="s">
        <v>75</v>
      </c>
      <c r="C15" s="13">
        <v>509</v>
      </c>
      <c r="D15" s="34" t="s">
        <v>202</v>
      </c>
      <c r="E15" s="15" t="s">
        <v>240</v>
      </c>
      <c r="F15" s="25" t="s">
        <v>80</v>
      </c>
      <c r="H15" s="5"/>
      <c r="J15" s="5"/>
      <c r="K15" s="5"/>
    </row>
    <row r="16" spans="1:11" ht="15.4" x14ac:dyDescent="0.45">
      <c r="A16" s="22">
        <v>43930</v>
      </c>
      <c r="B16" s="32" t="s">
        <v>73</v>
      </c>
      <c r="C16" s="13">
        <v>109.29</v>
      </c>
      <c r="D16" s="34" t="s">
        <v>228</v>
      </c>
      <c r="E16" s="15" t="s">
        <v>240</v>
      </c>
      <c r="F16" s="25">
        <v>78999046</v>
      </c>
      <c r="H16" s="5"/>
      <c r="J16" s="5"/>
      <c r="K16" s="5"/>
    </row>
    <row r="17" spans="1:11" ht="15.4" x14ac:dyDescent="0.45">
      <c r="A17" s="22">
        <v>43930</v>
      </c>
      <c r="B17" s="32" t="s">
        <v>73</v>
      </c>
      <c r="C17" s="13">
        <v>53.95</v>
      </c>
      <c r="D17" s="34" t="s">
        <v>223</v>
      </c>
      <c r="E17" s="15" t="s">
        <v>240</v>
      </c>
      <c r="F17" s="25">
        <v>78995087</v>
      </c>
      <c r="H17" s="5"/>
      <c r="J17" s="5"/>
      <c r="K17" s="5"/>
    </row>
    <row r="18" spans="1:11" ht="15.4" x14ac:dyDescent="0.45">
      <c r="A18" s="22">
        <v>43930</v>
      </c>
      <c r="B18" s="32" t="s">
        <v>73</v>
      </c>
      <c r="C18" s="13">
        <v>7848.34</v>
      </c>
      <c r="D18" s="34" t="s">
        <v>224</v>
      </c>
      <c r="E18" s="15" t="s">
        <v>240</v>
      </c>
      <c r="F18" s="25">
        <v>79008445</v>
      </c>
      <c r="H18" s="5"/>
      <c r="J18" s="5"/>
      <c r="K18" s="5"/>
    </row>
    <row r="19" spans="1:11" ht="15.4" x14ac:dyDescent="0.45">
      <c r="A19" s="22">
        <v>43930</v>
      </c>
      <c r="B19" s="32" t="s">
        <v>73</v>
      </c>
      <c r="C19" s="13">
        <v>5087.5</v>
      </c>
      <c r="D19" s="34" t="s">
        <v>225</v>
      </c>
      <c r="E19" s="15" t="s">
        <v>240</v>
      </c>
      <c r="F19" s="25">
        <v>78999288</v>
      </c>
      <c r="H19" s="5"/>
      <c r="J19" s="5"/>
      <c r="K19" s="5"/>
    </row>
    <row r="20" spans="1:11" ht="15.4" x14ac:dyDescent="0.45">
      <c r="A20" s="22">
        <v>43937</v>
      </c>
      <c r="B20" s="32" t="s">
        <v>23</v>
      </c>
      <c r="C20" s="13">
        <v>1790</v>
      </c>
      <c r="D20" s="34" t="s">
        <v>161</v>
      </c>
      <c r="E20" s="15" t="s">
        <v>249</v>
      </c>
      <c r="F20" s="25">
        <v>1815743</v>
      </c>
      <c r="H20" s="5"/>
      <c r="J20" s="5"/>
      <c r="K20" s="5"/>
    </row>
    <row r="21" spans="1:11" ht="15.4" x14ac:dyDescent="0.45">
      <c r="A21" s="17">
        <v>43937</v>
      </c>
      <c r="B21" s="33" t="s">
        <v>148</v>
      </c>
      <c r="C21" s="14">
        <v>207.79</v>
      </c>
      <c r="D21" s="36" t="s">
        <v>172</v>
      </c>
      <c r="E21" s="16" t="s">
        <v>245</v>
      </c>
      <c r="F21" s="59" t="s">
        <v>150</v>
      </c>
      <c r="H21" s="5"/>
      <c r="J21" s="5"/>
      <c r="K21" s="5"/>
    </row>
    <row r="22" spans="1:11" ht="15.4" x14ac:dyDescent="0.45">
      <c r="A22" s="17">
        <v>43937</v>
      </c>
      <c r="B22" s="33" t="s">
        <v>148</v>
      </c>
      <c r="C22" s="14">
        <v>389.63</v>
      </c>
      <c r="D22" s="36" t="s">
        <v>173</v>
      </c>
      <c r="E22" s="16" t="s">
        <v>245</v>
      </c>
      <c r="F22" s="59" t="s">
        <v>152</v>
      </c>
      <c r="H22" s="5"/>
      <c r="J22" s="5"/>
      <c r="K22" s="5"/>
    </row>
    <row r="23" spans="1:11" ht="15.4" x14ac:dyDescent="0.45">
      <c r="A23" s="22">
        <v>43937</v>
      </c>
      <c r="B23" s="32" t="s">
        <v>77</v>
      </c>
      <c r="C23" s="13">
        <v>2515.5</v>
      </c>
      <c r="D23" s="34" t="s">
        <v>174</v>
      </c>
      <c r="E23" s="15" t="s">
        <v>240</v>
      </c>
      <c r="F23" s="25" t="s">
        <v>78</v>
      </c>
      <c r="H23" s="5"/>
      <c r="J23" s="5"/>
      <c r="K23" s="5"/>
    </row>
    <row r="24" spans="1:11" ht="15.4" x14ac:dyDescent="0.45">
      <c r="A24" s="22">
        <v>43937</v>
      </c>
      <c r="B24" s="32" t="s">
        <v>77</v>
      </c>
      <c r="C24" s="13">
        <v>1124.75</v>
      </c>
      <c r="D24" s="34" t="s">
        <v>174</v>
      </c>
      <c r="E24" s="15" t="s">
        <v>240</v>
      </c>
      <c r="F24" s="25" t="s">
        <v>82</v>
      </c>
      <c r="H24" s="5"/>
      <c r="J24" s="5"/>
      <c r="K24" s="5"/>
    </row>
    <row r="25" spans="1:11" ht="46.15" x14ac:dyDescent="0.45">
      <c r="A25" s="22">
        <v>43937</v>
      </c>
      <c r="B25" s="32" t="s">
        <v>64</v>
      </c>
      <c r="C25" s="13">
        <f>4850+4850+8586+12050+340</f>
        <v>30676</v>
      </c>
      <c r="D25" s="34" t="s">
        <v>176</v>
      </c>
      <c r="E25" s="15" t="s">
        <v>252</v>
      </c>
      <c r="F25" s="25" t="s">
        <v>52</v>
      </c>
      <c r="H25" s="5"/>
      <c r="J25" s="5"/>
      <c r="K25" s="5"/>
    </row>
    <row r="26" spans="1:11" ht="15.4" x14ac:dyDescent="0.45">
      <c r="A26" s="22">
        <v>43937</v>
      </c>
      <c r="B26" s="32" t="s">
        <v>50</v>
      </c>
      <c r="C26" s="13">
        <v>88761</v>
      </c>
      <c r="D26" s="34" t="s">
        <v>188</v>
      </c>
      <c r="E26" s="15" t="s">
        <v>252</v>
      </c>
      <c r="F26" s="25" t="s">
        <v>49</v>
      </c>
      <c r="H26" s="5"/>
      <c r="J26" s="5"/>
      <c r="K26" s="5"/>
    </row>
    <row r="27" spans="1:11" ht="15.4" x14ac:dyDescent="0.45">
      <c r="A27" s="17">
        <v>43937</v>
      </c>
      <c r="B27" s="33" t="s">
        <v>147</v>
      </c>
      <c r="C27" s="14">
        <v>28.57</v>
      </c>
      <c r="D27" s="36" t="s">
        <v>256</v>
      </c>
      <c r="E27" s="16" t="s">
        <v>245</v>
      </c>
      <c r="F27" s="26">
        <v>585951</v>
      </c>
      <c r="H27" s="5"/>
      <c r="J27" s="5"/>
      <c r="K27" s="5"/>
    </row>
    <row r="28" spans="1:11" ht="15.4" x14ac:dyDescent="0.45">
      <c r="A28" s="17">
        <v>43937</v>
      </c>
      <c r="B28" s="33" t="s">
        <v>147</v>
      </c>
      <c r="C28" s="14">
        <v>14.9</v>
      </c>
      <c r="D28" s="36" t="s">
        <v>255</v>
      </c>
      <c r="E28" s="16" t="s">
        <v>245</v>
      </c>
      <c r="F28" s="26">
        <v>600150</v>
      </c>
      <c r="H28" s="5"/>
      <c r="J28" s="5"/>
      <c r="K28" s="5"/>
    </row>
    <row r="29" spans="1:11" ht="15.4" x14ac:dyDescent="0.45">
      <c r="A29" s="17">
        <v>43937</v>
      </c>
      <c r="B29" s="33" t="s">
        <v>141</v>
      </c>
      <c r="C29" s="14">
        <v>29.98</v>
      </c>
      <c r="D29" s="36" t="s">
        <v>143</v>
      </c>
      <c r="E29" s="16" t="s">
        <v>245</v>
      </c>
      <c r="F29" s="26" t="s">
        <v>142</v>
      </c>
      <c r="H29" s="5"/>
      <c r="J29" s="5"/>
      <c r="K29" s="5"/>
    </row>
    <row r="30" spans="1:11" ht="15.4" x14ac:dyDescent="0.45">
      <c r="A30" s="22">
        <v>43937</v>
      </c>
      <c r="B30" s="32" t="s">
        <v>75</v>
      </c>
      <c r="C30" s="13">
        <v>1018</v>
      </c>
      <c r="D30" s="34" t="s">
        <v>203</v>
      </c>
      <c r="E30" s="15" t="s">
        <v>240</v>
      </c>
      <c r="F30" s="25" t="s">
        <v>81</v>
      </c>
      <c r="H30" s="5"/>
      <c r="J30" s="5"/>
      <c r="K30" s="5"/>
    </row>
    <row r="31" spans="1:11" ht="15.4" x14ac:dyDescent="0.45">
      <c r="A31" s="17">
        <v>43937</v>
      </c>
      <c r="B31" s="33" t="s">
        <v>149</v>
      </c>
      <c r="C31" s="14">
        <v>758.89</v>
      </c>
      <c r="D31" s="36" t="s">
        <v>210</v>
      </c>
      <c r="E31" s="16" t="s">
        <v>245</v>
      </c>
      <c r="F31" s="59" t="s">
        <v>151</v>
      </c>
      <c r="H31" s="5"/>
      <c r="J31" s="5"/>
      <c r="K31" s="5"/>
    </row>
    <row r="32" spans="1:11" ht="15.4" x14ac:dyDescent="0.45">
      <c r="A32" s="17">
        <v>43937</v>
      </c>
      <c r="B32" s="32" t="s">
        <v>19</v>
      </c>
      <c r="C32" s="14">
        <v>129.56</v>
      </c>
      <c r="D32" s="36" t="s">
        <v>221</v>
      </c>
      <c r="E32" s="16" t="s">
        <v>245</v>
      </c>
      <c r="F32" s="59" t="s">
        <v>140</v>
      </c>
      <c r="H32" s="5"/>
      <c r="J32" s="5"/>
      <c r="K32" s="5"/>
    </row>
    <row r="33" spans="1:11" ht="15.4" x14ac:dyDescent="0.45">
      <c r="A33" s="17">
        <v>43937</v>
      </c>
      <c r="B33" s="32" t="s">
        <v>19</v>
      </c>
      <c r="C33" s="14">
        <v>150.36000000000001</v>
      </c>
      <c r="D33" s="36" t="s">
        <v>221</v>
      </c>
      <c r="E33" s="16" t="s">
        <v>245</v>
      </c>
      <c r="F33" s="59" t="s">
        <v>144</v>
      </c>
      <c r="H33" s="5"/>
      <c r="J33" s="5"/>
      <c r="K33" s="5"/>
    </row>
    <row r="34" spans="1:11" ht="15.4" x14ac:dyDescent="0.45">
      <c r="A34" s="22">
        <v>43937</v>
      </c>
      <c r="B34" s="32" t="s">
        <v>73</v>
      </c>
      <c r="C34" s="13">
        <v>237.87</v>
      </c>
      <c r="D34" s="34" t="s">
        <v>223</v>
      </c>
      <c r="E34" s="15" t="s">
        <v>240</v>
      </c>
      <c r="F34" s="25">
        <v>79024222</v>
      </c>
      <c r="H34" s="5"/>
      <c r="J34" s="5"/>
      <c r="K34" s="5"/>
    </row>
    <row r="35" spans="1:11" ht="30.75" x14ac:dyDescent="0.45">
      <c r="A35" s="22">
        <v>43937</v>
      </c>
      <c r="B35" s="32" t="s">
        <v>73</v>
      </c>
      <c r="C35" s="13">
        <v>5063.28</v>
      </c>
      <c r="D35" s="34" t="s">
        <v>226</v>
      </c>
      <c r="E35" s="15" t="s">
        <v>240</v>
      </c>
      <c r="F35" s="25">
        <v>79020199</v>
      </c>
      <c r="H35" s="5"/>
      <c r="J35" s="5"/>
      <c r="K35" s="5"/>
    </row>
    <row r="36" spans="1:11" ht="15.4" x14ac:dyDescent="0.45">
      <c r="A36" s="22">
        <v>43937</v>
      </c>
      <c r="B36" s="32" t="s">
        <v>73</v>
      </c>
      <c r="C36" s="13">
        <v>5707.5</v>
      </c>
      <c r="D36" s="34" t="s">
        <v>224</v>
      </c>
      <c r="E36" s="15" t="s">
        <v>240</v>
      </c>
      <c r="F36" s="25">
        <v>79020131</v>
      </c>
      <c r="H36" s="5"/>
      <c r="J36" s="5"/>
      <c r="K36" s="5"/>
    </row>
    <row r="37" spans="1:11" ht="15.4" x14ac:dyDescent="0.45">
      <c r="A37" s="22">
        <v>43937</v>
      </c>
      <c r="B37" s="32" t="s">
        <v>73</v>
      </c>
      <c r="C37" s="13">
        <v>929.97</v>
      </c>
      <c r="D37" s="34" t="s">
        <v>224</v>
      </c>
      <c r="E37" s="15" t="s">
        <v>240</v>
      </c>
      <c r="F37" s="25">
        <v>79008452</v>
      </c>
      <c r="H37" s="5"/>
      <c r="J37" s="5"/>
      <c r="K37" s="5"/>
    </row>
    <row r="38" spans="1:11" ht="15.4" x14ac:dyDescent="0.45">
      <c r="A38" s="22">
        <v>43937</v>
      </c>
      <c r="B38" s="32" t="s">
        <v>73</v>
      </c>
      <c r="C38" s="13">
        <v>178.64</v>
      </c>
      <c r="D38" s="34" t="s">
        <v>227</v>
      </c>
      <c r="E38" s="15" t="s">
        <v>240</v>
      </c>
      <c r="F38" s="25">
        <v>79008449</v>
      </c>
      <c r="H38" s="5"/>
      <c r="J38" s="5"/>
      <c r="K38" s="5"/>
    </row>
    <row r="39" spans="1:11" ht="15.4" x14ac:dyDescent="0.45">
      <c r="A39" s="22">
        <v>43937</v>
      </c>
      <c r="B39" s="32" t="s">
        <v>74</v>
      </c>
      <c r="C39" s="13">
        <v>5277.1</v>
      </c>
      <c r="D39" s="34" t="s">
        <v>224</v>
      </c>
      <c r="E39" s="15" t="s">
        <v>240</v>
      </c>
      <c r="F39" s="25">
        <v>3662728</v>
      </c>
      <c r="H39" s="5"/>
      <c r="J39" s="5"/>
      <c r="K39" s="5"/>
    </row>
    <row r="40" spans="1:11" ht="15.4" x14ac:dyDescent="0.45">
      <c r="A40" s="22">
        <v>43937</v>
      </c>
      <c r="B40" s="32" t="s">
        <v>74</v>
      </c>
      <c r="C40" s="13">
        <v>1736.1</v>
      </c>
      <c r="D40" s="34" t="s">
        <v>224</v>
      </c>
      <c r="E40" s="15" t="s">
        <v>240</v>
      </c>
      <c r="F40" s="25">
        <v>3667388</v>
      </c>
      <c r="H40" s="5"/>
      <c r="J40" s="5"/>
      <c r="K40" s="5"/>
    </row>
    <row r="41" spans="1:11" ht="15.4" x14ac:dyDescent="0.45">
      <c r="A41" s="22">
        <v>43937</v>
      </c>
      <c r="B41" s="32" t="s">
        <v>74</v>
      </c>
      <c r="C41" s="13">
        <v>1938.2</v>
      </c>
      <c r="D41" s="34" t="s">
        <v>230</v>
      </c>
      <c r="E41" s="15" t="s">
        <v>240</v>
      </c>
      <c r="F41" s="25">
        <v>3662727</v>
      </c>
      <c r="H41" s="5"/>
      <c r="J41" s="5"/>
      <c r="K41" s="5"/>
    </row>
    <row r="42" spans="1:11" ht="15.4" x14ac:dyDescent="0.45">
      <c r="A42" s="22">
        <v>43937</v>
      </c>
      <c r="B42" s="32" t="s">
        <v>74</v>
      </c>
      <c r="C42" s="13">
        <v>1290</v>
      </c>
      <c r="D42" s="34" t="s">
        <v>27</v>
      </c>
      <c r="E42" s="15" t="s">
        <v>240</v>
      </c>
      <c r="F42" s="25">
        <v>3664472</v>
      </c>
      <c r="H42" s="5"/>
      <c r="J42" s="5"/>
      <c r="K42" s="5"/>
    </row>
    <row r="43" spans="1:11" ht="15.4" x14ac:dyDescent="0.45">
      <c r="A43" s="17">
        <v>43937</v>
      </c>
      <c r="B43" s="33" t="s">
        <v>155</v>
      </c>
      <c r="C43" s="14">
        <v>1024.9100000000001</v>
      </c>
      <c r="D43" s="26" t="s">
        <v>157</v>
      </c>
      <c r="E43" s="16" t="s">
        <v>245</v>
      </c>
      <c r="F43" s="26" t="s">
        <v>153</v>
      </c>
      <c r="H43" s="5"/>
      <c r="J43" s="5"/>
      <c r="K43" s="5"/>
    </row>
    <row r="44" spans="1:11" ht="15.4" x14ac:dyDescent="0.45">
      <c r="A44" s="17">
        <v>43937</v>
      </c>
      <c r="B44" s="33" t="s">
        <v>155</v>
      </c>
      <c r="C44" s="14">
        <v>1355.65</v>
      </c>
      <c r="D44" s="26" t="s">
        <v>157</v>
      </c>
      <c r="E44" s="16" t="s">
        <v>245</v>
      </c>
      <c r="F44" s="26" t="s">
        <v>154</v>
      </c>
      <c r="H44" s="5"/>
      <c r="J44" s="5"/>
      <c r="K44" s="5"/>
    </row>
    <row r="45" spans="1:11" ht="15.4" x14ac:dyDescent="0.45">
      <c r="A45" s="17">
        <v>43941</v>
      </c>
      <c r="B45" s="33" t="s">
        <v>262</v>
      </c>
      <c r="C45" s="14">
        <v>11.63</v>
      </c>
      <c r="D45" s="26" t="s">
        <v>263</v>
      </c>
      <c r="E45" s="16" t="s">
        <v>245</v>
      </c>
      <c r="F45" s="26" t="s">
        <v>264</v>
      </c>
      <c r="H45" s="5"/>
      <c r="J45" s="5"/>
      <c r="K45" s="5"/>
    </row>
    <row r="46" spans="1:11" ht="15.4" x14ac:dyDescent="0.45">
      <c r="A46" s="22">
        <v>43944</v>
      </c>
      <c r="B46" s="32" t="s">
        <v>64</v>
      </c>
      <c r="C46" s="13">
        <v>30000</v>
      </c>
      <c r="D46" s="34" t="s">
        <v>178</v>
      </c>
      <c r="E46" s="15" t="s">
        <v>252</v>
      </c>
      <c r="F46" s="25" t="s">
        <v>54</v>
      </c>
      <c r="H46" s="5"/>
      <c r="J46" s="5"/>
      <c r="K46" s="5"/>
    </row>
    <row r="47" spans="1:11" ht="15.4" x14ac:dyDescent="0.45">
      <c r="A47" s="22">
        <v>43944</v>
      </c>
      <c r="B47" s="32" t="s">
        <v>64</v>
      </c>
      <c r="C47" s="13">
        <v>22000</v>
      </c>
      <c r="D47" s="34" t="s">
        <v>182</v>
      </c>
      <c r="E47" s="15" t="s">
        <v>252</v>
      </c>
      <c r="F47" s="25" t="s">
        <v>58</v>
      </c>
      <c r="H47" s="5"/>
      <c r="J47" s="5"/>
      <c r="K47" s="5"/>
    </row>
    <row r="48" spans="1:11" ht="15.4" x14ac:dyDescent="0.45">
      <c r="A48" s="22">
        <v>43944</v>
      </c>
      <c r="B48" s="32" t="s">
        <v>64</v>
      </c>
      <c r="C48" s="13">
        <v>115000</v>
      </c>
      <c r="D48" s="34" t="s">
        <v>183</v>
      </c>
      <c r="E48" s="15" t="s">
        <v>252</v>
      </c>
      <c r="F48" s="25" t="s">
        <v>59</v>
      </c>
      <c r="H48" s="5"/>
      <c r="J48" s="5"/>
      <c r="K48" s="5"/>
    </row>
    <row r="49" spans="1:11" ht="15.4" x14ac:dyDescent="0.45">
      <c r="A49" s="22">
        <v>43944</v>
      </c>
      <c r="B49" s="32" t="s">
        <v>64</v>
      </c>
      <c r="C49" s="13">
        <v>4600</v>
      </c>
      <c r="D49" s="34" t="s">
        <v>184</v>
      </c>
      <c r="E49" s="15" t="s">
        <v>252</v>
      </c>
      <c r="F49" s="25" t="s">
        <v>60</v>
      </c>
      <c r="H49" s="5"/>
      <c r="J49" s="5"/>
      <c r="K49" s="5"/>
    </row>
    <row r="50" spans="1:11" ht="15.4" x14ac:dyDescent="0.45">
      <c r="A50" s="22">
        <v>43944</v>
      </c>
      <c r="B50" s="32" t="s">
        <v>64</v>
      </c>
      <c r="C50" s="13">
        <v>197291.1</v>
      </c>
      <c r="D50" s="34" t="s">
        <v>185</v>
      </c>
      <c r="E50" s="15" t="s">
        <v>252</v>
      </c>
      <c r="F50" s="25" t="s">
        <v>61</v>
      </c>
      <c r="H50" s="5"/>
      <c r="J50" s="5"/>
      <c r="K50" s="5"/>
    </row>
    <row r="51" spans="1:11" ht="15.4" x14ac:dyDescent="0.45">
      <c r="A51" s="22">
        <v>43944</v>
      </c>
      <c r="B51" s="32" t="s">
        <v>64</v>
      </c>
      <c r="C51" s="13">
        <v>15708.9</v>
      </c>
      <c r="D51" s="34" t="s">
        <v>186</v>
      </c>
      <c r="E51" s="15" t="s">
        <v>252</v>
      </c>
      <c r="F51" s="25" t="s">
        <v>62</v>
      </c>
      <c r="H51" s="5"/>
      <c r="J51" s="5"/>
      <c r="K51" s="5"/>
    </row>
    <row r="52" spans="1:11" ht="15.4" x14ac:dyDescent="0.45">
      <c r="A52" s="22">
        <v>43944</v>
      </c>
      <c r="B52" s="32" t="s">
        <v>64</v>
      </c>
      <c r="C52" s="13">
        <v>33000</v>
      </c>
      <c r="D52" s="34" t="s">
        <v>187</v>
      </c>
      <c r="E52" s="15" t="s">
        <v>252</v>
      </c>
      <c r="F52" s="25" t="s">
        <v>63</v>
      </c>
      <c r="H52" s="5"/>
      <c r="J52" s="5"/>
      <c r="K52" s="5"/>
    </row>
    <row r="53" spans="1:11" ht="15.4" x14ac:dyDescent="0.45">
      <c r="A53" s="17">
        <v>43944</v>
      </c>
      <c r="B53" s="33" t="s">
        <v>191</v>
      </c>
      <c r="C53" s="14">
        <v>28418.5</v>
      </c>
      <c r="D53" s="26" t="s">
        <v>234</v>
      </c>
      <c r="E53" s="16" t="s">
        <v>245</v>
      </c>
      <c r="F53" s="26" t="s">
        <v>156</v>
      </c>
      <c r="H53" s="5"/>
      <c r="J53" s="5"/>
      <c r="K53" s="5"/>
    </row>
    <row r="54" spans="1:11" ht="15.4" x14ac:dyDescent="0.45">
      <c r="A54" s="17">
        <v>43944</v>
      </c>
      <c r="B54" s="33" t="s">
        <v>146</v>
      </c>
      <c r="C54" s="14">
        <v>107.48</v>
      </c>
      <c r="D54" s="36" t="s">
        <v>145</v>
      </c>
      <c r="E54" s="16" t="s">
        <v>245</v>
      </c>
      <c r="F54" s="26">
        <v>3697631</v>
      </c>
      <c r="H54" s="5"/>
      <c r="J54" s="5"/>
      <c r="K54" s="5"/>
    </row>
    <row r="55" spans="1:11" ht="15.4" x14ac:dyDescent="0.45">
      <c r="A55" s="22">
        <v>43944</v>
      </c>
      <c r="B55" s="32" t="s">
        <v>68</v>
      </c>
      <c r="C55" s="13">
        <f>98500+98500</f>
        <v>197000</v>
      </c>
      <c r="D55" s="36" t="s">
        <v>213</v>
      </c>
      <c r="E55" s="15" t="s">
        <v>252</v>
      </c>
      <c r="F55" s="25" t="s">
        <v>65</v>
      </c>
      <c r="H55" s="5"/>
      <c r="J55" s="5"/>
      <c r="K55" s="5"/>
    </row>
    <row r="56" spans="1:11" ht="15.4" x14ac:dyDescent="0.45">
      <c r="A56" s="22">
        <v>43944</v>
      </c>
      <c r="B56" s="32" t="s">
        <v>68</v>
      </c>
      <c r="C56" s="13">
        <v>27400</v>
      </c>
      <c r="D56" s="36" t="s">
        <v>236</v>
      </c>
      <c r="E56" s="15" t="s">
        <v>252</v>
      </c>
      <c r="F56" s="25" t="s">
        <v>66</v>
      </c>
      <c r="H56" s="5"/>
      <c r="J56" s="5"/>
      <c r="K56" s="5"/>
    </row>
    <row r="57" spans="1:11" ht="15.4" x14ac:dyDescent="0.45">
      <c r="A57" s="22">
        <v>43944</v>
      </c>
      <c r="B57" s="32" t="s">
        <v>68</v>
      </c>
      <c r="C57" s="13">
        <f>7800+7800</f>
        <v>15600</v>
      </c>
      <c r="D57" s="36" t="s">
        <v>214</v>
      </c>
      <c r="E57" s="15" t="s">
        <v>252</v>
      </c>
      <c r="F57" s="25" t="s">
        <v>67</v>
      </c>
      <c r="H57" s="5"/>
      <c r="J57" s="5"/>
      <c r="K57" s="5"/>
    </row>
    <row r="58" spans="1:11" ht="15.4" x14ac:dyDescent="0.45">
      <c r="A58" s="22">
        <v>43944</v>
      </c>
      <c r="B58" s="32" t="s">
        <v>86</v>
      </c>
      <c r="C58" s="13">
        <v>205.52</v>
      </c>
      <c r="D58" s="34" t="s">
        <v>219</v>
      </c>
      <c r="E58" s="15" t="s">
        <v>240</v>
      </c>
      <c r="F58" s="25">
        <v>3013400365</v>
      </c>
      <c r="H58" s="5"/>
      <c r="J58" s="5"/>
      <c r="K58" s="5"/>
    </row>
    <row r="59" spans="1:11" ht="15.4" x14ac:dyDescent="0.45">
      <c r="A59" s="22">
        <v>43944</v>
      </c>
      <c r="B59" s="32" t="s">
        <v>86</v>
      </c>
      <c r="C59" s="13">
        <v>1291.8399999999999</v>
      </c>
      <c r="D59" s="34" t="s">
        <v>219</v>
      </c>
      <c r="E59" s="15" t="s">
        <v>240</v>
      </c>
      <c r="F59" s="25">
        <v>3013400368</v>
      </c>
      <c r="H59" s="5"/>
      <c r="J59" s="5"/>
      <c r="K59" s="5"/>
    </row>
    <row r="60" spans="1:11" ht="15.4" x14ac:dyDescent="0.45">
      <c r="A60" s="22">
        <v>43944</v>
      </c>
      <c r="B60" s="32" t="s">
        <v>86</v>
      </c>
      <c r="C60" s="13">
        <v>954.2</v>
      </c>
      <c r="D60" s="34" t="s">
        <v>219</v>
      </c>
      <c r="E60" s="15" t="s">
        <v>240</v>
      </c>
      <c r="F60" s="25">
        <v>3013400366</v>
      </c>
      <c r="H60" s="5"/>
      <c r="J60" s="5"/>
      <c r="K60" s="5"/>
    </row>
    <row r="61" spans="1:11" ht="15.4" x14ac:dyDescent="0.45">
      <c r="A61" s="22">
        <v>43944</v>
      </c>
      <c r="B61" s="32" t="s">
        <v>73</v>
      </c>
      <c r="C61" s="13">
        <v>237.87</v>
      </c>
      <c r="D61" s="34" t="s">
        <v>223</v>
      </c>
      <c r="E61" s="15" t="s">
        <v>240</v>
      </c>
      <c r="F61" s="25">
        <v>79056776</v>
      </c>
      <c r="H61" s="5"/>
      <c r="J61" s="5"/>
      <c r="K61" s="5"/>
    </row>
    <row r="62" spans="1:11" ht="15.4" x14ac:dyDescent="0.45">
      <c r="A62" s="22">
        <v>43944</v>
      </c>
      <c r="B62" s="32" t="s">
        <v>74</v>
      </c>
      <c r="C62" s="13">
        <v>1744.38</v>
      </c>
      <c r="D62" s="34" t="s">
        <v>230</v>
      </c>
      <c r="E62" s="15" t="s">
        <v>240</v>
      </c>
      <c r="F62" s="25">
        <v>3668856</v>
      </c>
      <c r="H62" s="5"/>
      <c r="J62" s="5"/>
      <c r="K62" s="5"/>
    </row>
    <row r="63" spans="1:11" ht="15.4" x14ac:dyDescent="0.45">
      <c r="A63" s="22">
        <v>43944</v>
      </c>
      <c r="B63" s="32" t="s">
        <v>74</v>
      </c>
      <c r="C63" s="13">
        <v>211.04</v>
      </c>
      <c r="D63" s="34" t="s">
        <v>27</v>
      </c>
      <c r="E63" s="15" t="s">
        <v>240</v>
      </c>
      <c r="F63" s="25">
        <v>3656504</v>
      </c>
      <c r="H63" s="5"/>
      <c r="J63" s="5"/>
      <c r="K63" s="5"/>
    </row>
    <row r="64" spans="1:11" ht="15.4" x14ac:dyDescent="0.45">
      <c r="A64" s="22">
        <v>43944</v>
      </c>
      <c r="B64" s="32" t="s">
        <v>108</v>
      </c>
      <c r="C64" s="13">
        <f>1071.94+90.36+96.8+65.99</f>
        <v>1325.09</v>
      </c>
      <c r="D64" s="34" t="s">
        <v>224</v>
      </c>
      <c r="E64" s="15" t="s">
        <v>240</v>
      </c>
      <c r="F64" s="25">
        <v>9005000166</v>
      </c>
      <c r="H64" s="5"/>
      <c r="J64" s="5"/>
      <c r="K64" s="5"/>
    </row>
    <row r="65" spans="1:11" ht="15.4" x14ac:dyDescent="0.45">
      <c r="A65" s="22">
        <v>43951</v>
      </c>
      <c r="B65" s="32" t="s">
        <v>13</v>
      </c>
      <c r="C65" s="13">
        <v>549.9</v>
      </c>
      <c r="D65" s="25" t="s">
        <v>101</v>
      </c>
      <c r="E65" s="15" t="s">
        <v>240</v>
      </c>
      <c r="F65" s="25" t="s">
        <v>90</v>
      </c>
      <c r="H65" s="5"/>
      <c r="J65" s="5"/>
      <c r="K65" s="5"/>
    </row>
    <row r="66" spans="1:11" ht="15.4" x14ac:dyDescent="0.45">
      <c r="A66" s="22">
        <v>43951</v>
      </c>
      <c r="B66" s="32" t="s">
        <v>13</v>
      </c>
      <c r="C66" s="13">
        <v>96.75</v>
      </c>
      <c r="D66" s="34" t="s">
        <v>239</v>
      </c>
      <c r="E66" s="15" t="s">
        <v>240</v>
      </c>
      <c r="F66" s="25" t="s">
        <v>91</v>
      </c>
      <c r="H66" s="5"/>
      <c r="J66" s="5"/>
      <c r="K66" s="5"/>
    </row>
    <row r="67" spans="1:11" ht="15.4" x14ac:dyDescent="0.45">
      <c r="A67" s="22">
        <v>43951</v>
      </c>
      <c r="B67" s="32" t="s">
        <v>13</v>
      </c>
      <c r="C67" s="13">
        <v>699.9</v>
      </c>
      <c r="D67" s="25" t="s">
        <v>101</v>
      </c>
      <c r="E67" s="15" t="s">
        <v>240</v>
      </c>
      <c r="F67" s="25" t="s">
        <v>92</v>
      </c>
      <c r="H67" s="5"/>
      <c r="J67" s="5"/>
      <c r="K67" s="5"/>
    </row>
    <row r="68" spans="1:11" ht="15.4" x14ac:dyDescent="0.45">
      <c r="A68" s="22">
        <v>43951</v>
      </c>
      <c r="B68" s="32" t="s">
        <v>13</v>
      </c>
      <c r="C68" s="13">
        <v>139.4</v>
      </c>
      <c r="D68" s="25" t="s">
        <v>102</v>
      </c>
      <c r="E68" s="15" t="s">
        <v>240</v>
      </c>
      <c r="F68" s="25" t="s">
        <v>93</v>
      </c>
      <c r="H68" s="5"/>
      <c r="J68" s="5"/>
      <c r="K68" s="5"/>
    </row>
    <row r="69" spans="1:11" ht="15.4" x14ac:dyDescent="0.45">
      <c r="A69" s="22">
        <v>43951</v>
      </c>
      <c r="B69" s="32" t="s">
        <v>13</v>
      </c>
      <c r="C69" s="13">
        <v>32.94</v>
      </c>
      <c r="D69" s="34" t="s">
        <v>169</v>
      </c>
      <c r="E69" s="15" t="s">
        <v>240</v>
      </c>
      <c r="F69" s="25" t="s">
        <v>94</v>
      </c>
      <c r="H69" s="5"/>
      <c r="J69" s="5"/>
      <c r="K69" s="5"/>
    </row>
    <row r="70" spans="1:11" ht="15.4" x14ac:dyDescent="0.45">
      <c r="A70" s="22">
        <v>43951</v>
      </c>
      <c r="B70" s="32" t="s">
        <v>20</v>
      </c>
      <c r="C70" s="13">
        <f>1243+93.65</f>
        <v>1336.65</v>
      </c>
      <c r="D70" s="25" t="s">
        <v>28</v>
      </c>
      <c r="E70" s="15" t="s">
        <v>249</v>
      </c>
      <c r="F70" s="25">
        <v>124930</v>
      </c>
      <c r="H70" s="5"/>
      <c r="J70" s="5"/>
      <c r="K70" s="5"/>
    </row>
    <row r="71" spans="1:11" ht="30.75" x14ac:dyDescent="0.45">
      <c r="A71" s="22">
        <v>43951</v>
      </c>
      <c r="B71" s="32" t="s">
        <v>20</v>
      </c>
      <c r="C71" s="13">
        <f>7+1236+93.65</f>
        <v>1336.65</v>
      </c>
      <c r="D71" s="34" t="s">
        <v>170</v>
      </c>
      <c r="E71" s="15" t="s">
        <v>249</v>
      </c>
      <c r="F71" s="25">
        <v>124944</v>
      </c>
      <c r="H71" s="5"/>
      <c r="J71" s="5"/>
      <c r="K71" s="5"/>
    </row>
    <row r="72" spans="1:11" ht="15.4" x14ac:dyDescent="0.45">
      <c r="A72" s="22">
        <v>43951</v>
      </c>
      <c r="B72" s="32" t="s">
        <v>85</v>
      </c>
      <c r="C72" s="13">
        <v>5000</v>
      </c>
      <c r="D72" s="34" t="s">
        <v>84</v>
      </c>
      <c r="E72" s="15" t="s">
        <v>240</v>
      </c>
      <c r="F72" s="25">
        <v>1590</v>
      </c>
      <c r="H72" s="5"/>
      <c r="J72" s="5"/>
      <c r="K72" s="5"/>
    </row>
    <row r="73" spans="1:11" ht="15.4" x14ac:dyDescent="0.45">
      <c r="A73" s="22">
        <v>43951</v>
      </c>
      <c r="B73" s="32" t="s">
        <v>110</v>
      </c>
      <c r="C73" s="13">
        <v>24.75</v>
      </c>
      <c r="D73" s="34" t="s">
        <v>261</v>
      </c>
      <c r="E73" s="15" t="s">
        <v>240</v>
      </c>
      <c r="F73" s="25">
        <v>58379</v>
      </c>
      <c r="H73" s="5"/>
      <c r="J73" s="5"/>
      <c r="K73" s="5"/>
    </row>
    <row r="74" spans="1:11" ht="15.4" x14ac:dyDescent="0.45">
      <c r="A74" s="22">
        <v>43951</v>
      </c>
      <c r="B74" s="32" t="s">
        <v>109</v>
      </c>
      <c r="C74" s="13">
        <v>600</v>
      </c>
      <c r="D74" s="34" t="s">
        <v>195</v>
      </c>
      <c r="E74" s="15" t="s">
        <v>240</v>
      </c>
      <c r="F74" s="25">
        <v>1145</v>
      </c>
      <c r="H74" s="5"/>
      <c r="J74" s="5"/>
      <c r="K74" s="5"/>
    </row>
    <row r="75" spans="1:11" ht="15.4" x14ac:dyDescent="0.45">
      <c r="A75" s="22">
        <v>43951</v>
      </c>
      <c r="B75" s="32" t="s">
        <v>22</v>
      </c>
      <c r="C75" s="13">
        <v>139</v>
      </c>
      <c r="D75" s="34" t="s">
        <v>198</v>
      </c>
      <c r="E75" s="15" t="s">
        <v>249</v>
      </c>
      <c r="F75" s="25" t="s">
        <v>42</v>
      </c>
      <c r="H75" s="5"/>
      <c r="J75" s="5"/>
      <c r="K75" s="5"/>
    </row>
    <row r="76" spans="1:11" ht="15.4" x14ac:dyDescent="0.45">
      <c r="A76" s="22">
        <v>43951</v>
      </c>
      <c r="B76" s="32" t="s">
        <v>22</v>
      </c>
      <c r="C76" s="13">
        <f>139+159.7+459.7</f>
        <v>758.4</v>
      </c>
      <c r="D76" s="34" t="s">
        <v>199</v>
      </c>
      <c r="E76" s="15" t="s">
        <v>249</v>
      </c>
      <c r="F76" s="25" t="s">
        <v>43</v>
      </c>
      <c r="H76" s="5"/>
      <c r="J76" s="5"/>
      <c r="K76" s="5"/>
    </row>
    <row r="77" spans="1:11" ht="15.4" x14ac:dyDescent="0.45">
      <c r="A77" s="22">
        <v>43951</v>
      </c>
      <c r="B77" s="32" t="s">
        <v>22</v>
      </c>
      <c r="C77" s="13">
        <f>3.51+16.48+26.04</f>
        <v>46.03</v>
      </c>
      <c r="D77" s="34" t="s">
        <v>200</v>
      </c>
      <c r="E77" s="15" t="s">
        <v>241</v>
      </c>
      <c r="F77" s="25" t="s">
        <v>48</v>
      </c>
      <c r="H77" s="5"/>
      <c r="J77" s="5"/>
      <c r="K77" s="5"/>
    </row>
    <row r="78" spans="1:11" ht="30.75" x14ac:dyDescent="0.45">
      <c r="A78" s="22">
        <v>43951</v>
      </c>
      <c r="B78" s="32" t="s">
        <v>46</v>
      </c>
      <c r="C78" s="13">
        <v>83.13</v>
      </c>
      <c r="D78" s="34" t="s">
        <v>206</v>
      </c>
      <c r="E78" s="15" t="s">
        <v>249</v>
      </c>
      <c r="F78" s="25" t="s">
        <v>44</v>
      </c>
      <c r="H78" s="5"/>
      <c r="J78" s="5"/>
      <c r="K78" s="5"/>
    </row>
    <row r="79" spans="1:11" ht="30.75" x14ac:dyDescent="0.45">
      <c r="A79" s="22">
        <v>43951</v>
      </c>
      <c r="B79" s="32" t="s">
        <v>24</v>
      </c>
      <c r="C79" s="13">
        <f>258.75+3986.15</f>
        <v>4244.8999999999996</v>
      </c>
      <c r="D79" s="34" t="s">
        <v>216</v>
      </c>
      <c r="E79" s="15" t="s">
        <v>249</v>
      </c>
      <c r="F79" s="25">
        <v>50297</v>
      </c>
      <c r="H79" s="5"/>
      <c r="J79" s="5"/>
      <c r="K79" s="5"/>
    </row>
    <row r="80" spans="1:11" ht="15.4" x14ac:dyDescent="0.45">
      <c r="A80" s="22">
        <v>43951</v>
      </c>
      <c r="B80" s="32" t="s">
        <v>47</v>
      </c>
      <c r="C80" s="13">
        <f>240+240+240+71.27+22</f>
        <v>813.27</v>
      </c>
      <c r="D80" s="34" t="s">
        <v>29</v>
      </c>
      <c r="E80" s="15" t="s">
        <v>241</v>
      </c>
      <c r="F80" s="25">
        <v>35003294</v>
      </c>
      <c r="H80" s="5"/>
      <c r="J80" s="5"/>
      <c r="K80" s="5"/>
    </row>
    <row r="81" spans="1:11" ht="15.4" x14ac:dyDescent="0.45">
      <c r="A81" s="22">
        <v>43951</v>
      </c>
      <c r="B81" s="32" t="s">
        <v>47</v>
      </c>
      <c r="C81" s="13">
        <f>450+440+385+165+96.25</f>
        <v>1536.25</v>
      </c>
      <c r="D81" s="34" t="s">
        <v>220</v>
      </c>
      <c r="E81" s="15" t="s">
        <v>240</v>
      </c>
      <c r="F81" s="25">
        <v>117959087</v>
      </c>
      <c r="H81" s="5"/>
      <c r="J81" s="5"/>
      <c r="K81" s="5"/>
    </row>
    <row r="82" spans="1:11" ht="15.4" x14ac:dyDescent="0.45">
      <c r="A82" s="22">
        <v>43951</v>
      </c>
      <c r="B82" s="32" t="s">
        <v>19</v>
      </c>
      <c r="C82" s="13">
        <v>15.76</v>
      </c>
      <c r="D82" s="34" t="s">
        <v>100</v>
      </c>
      <c r="E82" s="15" t="s">
        <v>240</v>
      </c>
      <c r="F82" s="25">
        <v>31540</v>
      </c>
      <c r="H82" s="5"/>
      <c r="J82" s="5"/>
      <c r="K82" s="5"/>
    </row>
    <row r="83" spans="1:11" ht="15.4" x14ac:dyDescent="0.45">
      <c r="A83" s="22">
        <v>43951</v>
      </c>
      <c r="B83" s="32" t="s">
        <v>73</v>
      </c>
      <c r="C83" s="13">
        <v>109.16</v>
      </c>
      <c r="D83" s="34" t="s">
        <v>223</v>
      </c>
      <c r="E83" s="15" t="s">
        <v>240</v>
      </c>
      <c r="F83" s="25">
        <v>79065332</v>
      </c>
      <c r="H83" s="5"/>
      <c r="J83" s="5"/>
      <c r="K83" s="5"/>
    </row>
    <row r="84" spans="1:11" ht="15.4" x14ac:dyDescent="0.45">
      <c r="A84" s="22">
        <v>43951</v>
      </c>
      <c r="B84" s="32" t="s">
        <v>73</v>
      </c>
      <c r="C84" s="13">
        <v>237.87</v>
      </c>
      <c r="D84" s="34" t="s">
        <v>229</v>
      </c>
      <c r="E84" s="15" t="s">
        <v>240</v>
      </c>
      <c r="F84" s="25">
        <v>79065315</v>
      </c>
      <c r="H84" s="5"/>
      <c r="J84" s="5"/>
      <c r="K84" s="5"/>
    </row>
    <row r="85" spans="1:11" ht="15.4" x14ac:dyDescent="0.45">
      <c r="A85" s="22">
        <v>43951</v>
      </c>
      <c r="B85" s="32" t="s">
        <v>74</v>
      </c>
      <c r="C85" s="13">
        <v>5157</v>
      </c>
      <c r="D85" s="34" t="s">
        <v>224</v>
      </c>
      <c r="E85" s="15" t="s">
        <v>240</v>
      </c>
      <c r="F85" s="25">
        <v>3676493</v>
      </c>
      <c r="H85" s="5"/>
      <c r="J85" s="5"/>
      <c r="K85" s="5"/>
    </row>
    <row r="86" spans="1:11" ht="15.4" x14ac:dyDescent="0.45">
      <c r="A86" s="22">
        <v>43951</v>
      </c>
      <c r="B86" s="32" t="s">
        <v>74</v>
      </c>
      <c r="C86" s="13">
        <v>123.44</v>
      </c>
      <c r="D86" s="34" t="s">
        <v>224</v>
      </c>
      <c r="E86" s="15" t="s">
        <v>240</v>
      </c>
      <c r="F86" s="25">
        <v>3677936</v>
      </c>
      <c r="H86" s="5"/>
      <c r="J86" s="5"/>
      <c r="K86" s="5"/>
    </row>
    <row r="87" spans="1:11" ht="15.4" x14ac:dyDescent="0.45">
      <c r="A87" s="22">
        <v>43958</v>
      </c>
      <c r="B87" s="32" t="s">
        <v>13</v>
      </c>
      <c r="C87" s="13">
        <v>554.1</v>
      </c>
      <c r="D87" s="35" t="s">
        <v>167</v>
      </c>
      <c r="E87" s="15" t="s">
        <v>248</v>
      </c>
      <c r="F87" s="25" t="s">
        <v>123</v>
      </c>
      <c r="H87" s="5"/>
      <c r="J87" s="5"/>
      <c r="K87" s="5"/>
    </row>
    <row r="88" spans="1:11" ht="15.4" x14ac:dyDescent="0.45">
      <c r="A88" s="22">
        <v>43958</v>
      </c>
      <c r="B88" s="32" t="s">
        <v>13</v>
      </c>
      <c r="C88" s="13">
        <v>143.63999999999999</v>
      </c>
      <c r="D88" s="35" t="s">
        <v>168</v>
      </c>
      <c r="E88" s="15" t="s">
        <v>248</v>
      </c>
      <c r="F88" s="25" t="s">
        <v>122</v>
      </c>
      <c r="H88" s="5"/>
      <c r="J88" s="5"/>
      <c r="K88" s="5"/>
    </row>
    <row r="89" spans="1:11" ht="15.4" x14ac:dyDescent="0.45">
      <c r="A89" s="22">
        <v>43958</v>
      </c>
      <c r="B89" s="32" t="s">
        <v>13</v>
      </c>
      <c r="C89" s="13">
        <v>1255.68</v>
      </c>
      <c r="D89" s="25" t="s">
        <v>127</v>
      </c>
      <c r="E89" s="15" t="s">
        <v>248</v>
      </c>
      <c r="F89" s="25" t="s">
        <v>129</v>
      </c>
      <c r="H89" s="5"/>
      <c r="J89" s="5"/>
      <c r="K89" s="5"/>
    </row>
    <row r="90" spans="1:11" ht="15.4" x14ac:dyDescent="0.45">
      <c r="A90" s="22">
        <v>43958</v>
      </c>
      <c r="B90" s="32" t="s">
        <v>13</v>
      </c>
      <c r="C90" s="13">
        <f>3422.16-61.11</f>
        <v>3361.0499999999997</v>
      </c>
      <c r="D90" s="25" t="s">
        <v>128</v>
      </c>
      <c r="E90" s="15" t="s">
        <v>248</v>
      </c>
      <c r="F90" s="25" t="s">
        <v>130</v>
      </c>
      <c r="H90" s="5"/>
      <c r="J90" s="5"/>
      <c r="K90" s="5"/>
    </row>
    <row r="91" spans="1:11" ht="15.4" x14ac:dyDescent="0.45">
      <c r="A91" s="22">
        <v>43958</v>
      </c>
      <c r="B91" s="32" t="s">
        <v>86</v>
      </c>
      <c r="C91" s="13">
        <v>4862.88</v>
      </c>
      <c r="D91" s="34" t="s">
        <v>219</v>
      </c>
      <c r="E91" s="15" t="s">
        <v>240</v>
      </c>
      <c r="F91" s="25">
        <v>3013400375</v>
      </c>
      <c r="H91" s="5"/>
      <c r="J91" s="5"/>
      <c r="K91" s="5"/>
    </row>
    <row r="92" spans="1:11" ht="15.4" x14ac:dyDescent="0.45">
      <c r="A92" s="22">
        <v>43958</v>
      </c>
      <c r="B92" s="32" t="s">
        <v>86</v>
      </c>
      <c r="C92" s="13">
        <v>2505.12</v>
      </c>
      <c r="D92" s="34" t="s">
        <v>219</v>
      </c>
      <c r="E92" s="15" t="s">
        <v>240</v>
      </c>
      <c r="F92" s="25">
        <v>3013400371</v>
      </c>
      <c r="H92" s="3"/>
      <c r="I92" s="3"/>
      <c r="J92" s="5"/>
      <c r="K92" s="5"/>
    </row>
    <row r="93" spans="1:11" ht="15.4" x14ac:dyDescent="0.45">
      <c r="A93" s="22">
        <v>43958</v>
      </c>
      <c r="B93" s="32" t="s">
        <v>73</v>
      </c>
      <c r="C93" s="13">
        <v>1106.96</v>
      </c>
      <c r="D93" s="34" t="s">
        <v>224</v>
      </c>
      <c r="E93" s="15" t="s">
        <v>240</v>
      </c>
      <c r="F93" s="25">
        <v>79074038</v>
      </c>
      <c r="H93" s="3"/>
      <c r="I93" s="3"/>
      <c r="J93" s="5"/>
      <c r="K93" s="5"/>
    </row>
    <row r="94" spans="1:11" ht="15.4" x14ac:dyDescent="0.45">
      <c r="A94" s="22">
        <v>43958</v>
      </c>
      <c r="B94" s="32" t="s">
        <v>73</v>
      </c>
      <c r="C94" s="13">
        <v>78.849999999999994</v>
      </c>
      <c r="D94" s="34" t="s">
        <v>224</v>
      </c>
      <c r="E94" s="15" t="s">
        <v>240</v>
      </c>
      <c r="F94" s="25">
        <v>79074042</v>
      </c>
      <c r="H94" s="3"/>
      <c r="I94" s="3"/>
      <c r="J94" s="5"/>
      <c r="K94" s="5"/>
    </row>
    <row r="95" spans="1:11" ht="15.4" x14ac:dyDescent="0.45">
      <c r="A95" s="22">
        <v>43958</v>
      </c>
      <c r="B95" s="32" t="s">
        <v>73</v>
      </c>
      <c r="C95" s="13">
        <v>140.66</v>
      </c>
      <c r="D95" s="34" t="s">
        <v>224</v>
      </c>
      <c r="E95" s="15" t="s">
        <v>240</v>
      </c>
      <c r="F95" s="25">
        <v>79074061</v>
      </c>
      <c r="H95" s="3"/>
      <c r="I95" s="3"/>
      <c r="J95" s="5"/>
      <c r="K95" s="5"/>
    </row>
    <row r="96" spans="1:11" ht="15.4" x14ac:dyDescent="0.45">
      <c r="A96" s="22">
        <v>43958</v>
      </c>
      <c r="B96" s="32" t="s">
        <v>73</v>
      </c>
      <c r="C96" s="13">
        <v>140.66</v>
      </c>
      <c r="D96" s="34" t="s">
        <v>224</v>
      </c>
      <c r="E96" s="15" t="s">
        <v>240</v>
      </c>
      <c r="F96" s="25">
        <v>79082751</v>
      </c>
      <c r="H96" s="3"/>
      <c r="I96" s="3"/>
      <c r="J96" s="5"/>
      <c r="K96" s="5"/>
    </row>
    <row r="97" spans="1:11" ht="15.4" x14ac:dyDescent="0.45">
      <c r="A97" s="22">
        <v>43958</v>
      </c>
      <c r="B97" s="32" t="s">
        <v>73</v>
      </c>
      <c r="C97" s="13">
        <v>1528.24</v>
      </c>
      <c r="D97" s="34" t="s">
        <v>224</v>
      </c>
      <c r="E97" s="15" t="s">
        <v>240</v>
      </c>
      <c r="F97" s="25">
        <v>79093611</v>
      </c>
      <c r="H97" s="3"/>
      <c r="I97" s="3"/>
      <c r="J97" s="5"/>
      <c r="K97" s="5"/>
    </row>
    <row r="98" spans="1:11" ht="15.4" x14ac:dyDescent="0.45">
      <c r="A98" s="22">
        <v>43958</v>
      </c>
      <c r="B98" s="32" t="s">
        <v>73</v>
      </c>
      <c r="C98" s="13">
        <v>1406.6</v>
      </c>
      <c r="D98" s="34" t="s">
        <v>224</v>
      </c>
      <c r="E98" s="15" t="s">
        <v>240</v>
      </c>
      <c r="F98" s="25">
        <v>79100879</v>
      </c>
      <c r="H98" s="3"/>
      <c r="I98" s="3"/>
      <c r="J98" s="5"/>
      <c r="K98" s="5"/>
    </row>
    <row r="99" spans="1:11" ht="15.4" x14ac:dyDescent="0.45">
      <c r="A99" s="22">
        <v>43958</v>
      </c>
      <c r="B99" s="32" t="s">
        <v>74</v>
      </c>
      <c r="C99" s="13">
        <v>2269.08</v>
      </c>
      <c r="D99" s="34" t="s">
        <v>224</v>
      </c>
      <c r="E99" s="15" t="s">
        <v>240</v>
      </c>
      <c r="F99" s="25">
        <v>3679756</v>
      </c>
      <c r="H99" s="3"/>
      <c r="I99" s="3"/>
      <c r="J99" s="5"/>
      <c r="K99" s="5"/>
    </row>
    <row r="100" spans="1:11" ht="30.75" x14ac:dyDescent="0.45">
      <c r="A100" s="22">
        <v>43959</v>
      </c>
      <c r="B100" s="32" t="s">
        <v>138</v>
      </c>
      <c r="C100" s="13">
        <v>4590</v>
      </c>
      <c r="D100" s="36" t="s">
        <v>237</v>
      </c>
      <c r="E100" s="15" t="s">
        <v>258</v>
      </c>
      <c r="F100" s="25">
        <v>71</v>
      </c>
      <c r="H100" s="3"/>
      <c r="I100" s="3"/>
      <c r="J100" s="5"/>
      <c r="K100" s="5"/>
    </row>
    <row r="101" spans="1:11" ht="15.4" x14ac:dyDescent="0.45">
      <c r="A101" s="22">
        <v>43965</v>
      </c>
      <c r="B101" s="32" t="s">
        <v>51</v>
      </c>
      <c r="C101" s="13">
        <v>9600</v>
      </c>
      <c r="D101" s="34" t="s">
        <v>205</v>
      </c>
      <c r="E101" s="15" t="s">
        <v>252</v>
      </c>
      <c r="F101" s="25">
        <v>1100726499</v>
      </c>
      <c r="H101" s="3"/>
      <c r="I101" s="3"/>
      <c r="J101" s="5"/>
      <c r="K101" s="5"/>
    </row>
    <row r="102" spans="1:11" ht="15.4" x14ac:dyDescent="0.45">
      <c r="A102" s="22">
        <v>43965</v>
      </c>
      <c r="B102" s="32" t="s">
        <v>111</v>
      </c>
      <c r="C102" s="13">
        <f>826.67+45</f>
        <v>871.67</v>
      </c>
      <c r="D102" s="34" t="s">
        <v>104</v>
      </c>
      <c r="E102" s="15" t="s">
        <v>240</v>
      </c>
      <c r="F102" s="25">
        <v>19613</v>
      </c>
      <c r="H102" s="3"/>
      <c r="I102" s="3"/>
      <c r="J102" s="5"/>
      <c r="K102" s="5"/>
    </row>
    <row r="103" spans="1:11" ht="15.4" x14ac:dyDescent="0.45">
      <c r="A103" s="22">
        <v>43965</v>
      </c>
      <c r="B103" s="32" t="s">
        <v>73</v>
      </c>
      <c r="C103" s="13">
        <v>2531.88</v>
      </c>
      <c r="D103" s="34" t="s">
        <v>224</v>
      </c>
      <c r="E103" s="15" t="s">
        <v>240</v>
      </c>
      <c r="F103" s="25">
        <v>79109868</v>
      </c>
      <c r="H103" s="3"/>
      <c r="I103" s="3"/>
      <c r="J103" s="5"/>
      <c r="K103" s="5"/>
    </row>
    <row r="104" spans="1:11" ht="15.4" x14ac:dyDescent="0.45">
      <c r="A104" s="22">
        <v>43965</v>
      </c>
      <c r="B104" s="32" t="s">
        <v>74</v>
      </c>
      <c r="C104" s="13">
        <v>2062.8000000000002</v>
      </c>
      <c r="D104" s="34" t="s">
        <v>224</v>
      </c>
      <c r="E104" s="15" t="s">
        <v>240</v>
      </c>
      <c r="F104" s="25">
        <v>3689864</v>
      </c>
      <c r="H104" s="3"/>
      <c r="I104" s="3"/>
      <c r="J104" s="5"/>
      <c r="K104" s="5"/>
    </row>
    <row r="105" spans="1:11" ht="15.4" x14ac:dyDescent="0.45">
      <c r="A105" s="22">
        <v>43965</v>
      </c>
      <c r="B105" s="32" t="s">
        <v>74</v>
      </c>
      <c r="C105" s="13">
        <v>2269.08</v>
      </c>
      <c r="D105" s="34" t="s">
        <v>224</v>
      </c>
      <c r="E105" s="15" t="s">
        <v>240</v>
      </c>
      <c r="F105" s="25">
        <v>3689866</v>
      </c>
      <c r="H105" s="3"/>
      <c r="I105" s="3"/>
      <c r="J105" s="5"/>
      <c r="K105" s="5"/>
    </row>
    <row r="106" spans="1:11" ht="15.4" x14ac:dyDescent="0.45">
      <c r="A106" s="22">
        <v>43965</v>
      </c>
      <c r="B106" s="32" t="s">
        <v>74</v>
      </c>
      <c r="C106" s="13">
        <v>2269.08</v>
      </c>
      <c r="D106" s="34" t="s">
        <v>224</v>
      </c>
      <c r="E106" s="15" t="s">
        <v>240</v>
      </c>
      <c r="F106" s="25">
        <v>3693017</v>
      </c>
      <c r="H106" s="3"/>
      <c r="I106" s="3"/>
      <c r="J106" s="5"/>
      <c r="K106" s="5"/>
    </row>
    <row r="107" spans="1:11" ht="15.4" x14ac:dyDescent="0.45">
      <c r="A107" s="22">
        <v>43972</v>
      </c>
      <c r="B107" s="32" t="s">
        <v>77</v>
      </c>
      <c r="C107" s="13">
        <v>114.7</v>
      </c>
      <c r="D107" s="34" t="s">
        <v>175</v>
      </c>
      <c r="E107" s="15" t="s">
        <v>240</v>
      </c>
      <c r="F107" s="25" t="s">
        <v>79</v>
      </c>
      <c r="H107" s="3"/>
      <c r="I107" s="3"/>
      <c r="J107" s="5"/>
      <c r="K107" s="5"/>
    </row>
    <row r="108" spans="1:11" ht="30.75" x14ac:dyDescent="0.45">
      <c r="A108" s="22">
        <v>43972</v>
      </c>
      <c r="B108" s="32" t="s">
        <v>64</v>
      </c>
      <c r="C108" s="13">
        <v>4660</v>
      </c>
      <c r="D108" s="34" t="s">
        <v>177</v>
      </c>
      <c r="E108" s="15" t="s">
        <v>252</v>
      </c>
      <c r="F108" s="25" t="s">
        <v>53</v>
      </c>
      <c r="H108" s="3"/>
      <c r="I108" s="3"/>
      <c r="J108" s="5"/>
      <c r="K108" s="5"/>
    </row>
    <row r="109" spans="1:11" ht="15.4" x14ac:dyDescent="0.45">
      <c r="A109" s="22">
        <v>43972</v>
      </c>
      <c r="B109" s="32" t="s">
        <v>64</v>
      </c>
      <c r="C109" s="13">
        <f>2120+2740+3980+800+1600+5480</f>
        <v>16720</v>
      </c>
      <c r="D109" s="34" t="s">
        <v>179</v>
      </c>
      <c r="E109" s="15" t="s">
        <v>252</v>
      </c>
      <c r="F109" s="25" t="s">
        <v>55</v>
      </c>
      <c r="H109" s="3"/>
      <c r="I109" s="3"/>
      <c r="J109" s="5"/>
      <c r="K109" s="5"/>
    </row>
    <row r="110" spans="1:11" ht="15.4" x14ac:dyDescent="0.45">
      <c r="A110" s="22">
        <v>43972</v>
      </c>
      <c r="B110" s="32" t="s">
        <v>64</v>
      </c>
      <c r="C110" s="13">
        <v>1927.5</v>
      </c>
      <c r="D110" s="34" t="s">
        <v>180</v>
      </c>
      <c r="E110" s="15" t="s">
        <v>252</v>
      </c>
      <c r="F110" s="25" t="s">
        <v>56</v>
      </c>
      <c r="H110" s="3"/>
      <c r="I110" s="3"/>
      <c r="J110" s="5"/>
      <c r="K110" s="5"/>
    </row>
    <row r="111" spans="1:11" ht="15.4" x14ac:dyDescent="0.45">
      <c r="A111" s="22">
        <v>43972</v>
      </c>
      <c r="B111" s="32" t="s">
        <v>64</v>
      </c>
      <c r="C111" s="13">
        <v>1150</v>
      </c>
      <c r="D111" s="34" t="s">
        <v>181</v>
      </c>
      <c r="E111" s="15" t="s">
        <v>252</v>
      </c>
      <c r="F111" s="25" t="s">
        <v>57</v>
      </c>
      <c r="H111" s="3"/>
      <c r="I111" s="3"/>
      <c r="J111" s="5"/>
      <c r="K111" s="5"/>
    </row>
    <row r="112" spans="1:11" ht="30.75" x14ac:dyDescent="0.45">
      <c r="A112" s="22">
        <v>43972</v>
      </c>
      <c r="B112" s="32" t="s">
        <v>121</v>
      </c>
      <c r="C112" s="13">
        <f>334.8+1190.4+111.6</f>
        <v>1636.8</v>
      </c>
      <c r="D112" s="34" t="s">
        <v>194</v>
      </c>
      <c r="E112" s="15" t="s">
        <v>248</v>
      </c>
      <c r="F112" s="25" t="s">
        <v>192</v>
      </c>
      <c r="H112" s="3"/>
      <c r="I112" s="3"/>
      <c r="J112" s="5"/>
      <c r="K112" s="5"/>
    </row>
    <row r="113" spans="1:11" ht="15.4" x14ac:dyDescent="0.45">
      <c r="A113" s="22">
        <v>43972</v>
      </c>
      <c r="B113" s="32" t="s">
        <v>51</v>
      </c>
      <c r="C113" s="13">
        <v>3020</v>
      </c>
      <c r="D113" s="34" t="s">
        <v>204</v>
      </c>
      <c r="E113" s="15" t="s">
        <v>252</v>
      </c>
      <c r="F113" s="25">
        <v>1100720979</v>
      </c>
      <c r="H113" s="3"/>
      <c r="I113" s="3"/>
      <c r="J113" s="5"/>
      <c r="K113" s="5"/>
    </row>
    <row r="114" spans="1:11" ht="15.4" x14ac:dyDescent="0.45">
      <c r="A114" s="22">
        <v>43972</v>
      </c>
      <c r="B114" s="32" t="s">
        <v>86</v>
      </c>
      <c r="C114" s="13">
        <v>1669.64</v>
      </c>
      <c r="D114" s="34" t="s">
        <v>219</v>
      </c>
      <c r="E114" s="15" t="s">
        <v>240</v>
      </c>
      <c r="F114" s="25">
        <v>3013400378</v>
      </c>
      <c r="H114" s="3"/>
      <c r="I114" s="3"/>
      <c r="J114" s="5"/>
      <c r="K114" s="5"/>
    </row>
    <row r="115" spans="1:11" ht="15.4" x14ac:dyDescent="0.45">
      <c r="A115" s="22">
        <v>43972</v>
      </c>
      <c r="B115" s="32" t="s">
        <v>86</v>
      </c>
      <c r="C115" s="13">
        <v>205.52</v>
      </c>
      <c r="D115" s="34" t="s">
        <v>219</v>
      </c>
      <c r="E115" s="15" t="s">
        <v>240</v>
      </c>
      <c r="F115" s="25">
        <v>3013400379</v>
      </c>
      <c r="H115" s="3"/>
      <c r="I115" s="3"/>
      <c r="J115" s="5"/>
      <c r="K115" s="5"/>
    </row>
    <row r="116" spans="1:11" ht="15.4" x14ac:dyDescent="0.45">
      <c r="A116" s="22">
        <v>43972</v>
      </c>
      <c r="B116" s="32" t="s">
        <v>86</v>
      </c>
      <c r="C116" s="13">
        <v>1893.92</v>
      </c>
      <c r="D116" s="34" t="s">
        <v>219</v>
      </c>
      <c r="E116" s="15" t="s">
        <v>240</v>
      </c>
      <c r="F116" s="25">
        <v>3013400381</v>
      </c>
      <c r="H116" s="3"/>
      <c r="I116" s="3"/>
      <c r="J116" s="5"/>
      <c r="K116" s="5"/>
    </row>
    <row r="117" spans="1:11" ht="15.4" x14ac:dyDescent="0.45">
      <c r="A117" s="22">
        <v>43972</v>
      </c>
      <c r="B117" s="32" t="s">
        <v>73</v>
      </c>
      <c r="C117" s="13">
        <v>156.9</v>
      </c>
      <c r="D117" s="34" t="s">
        <v>223</v>
      </c>
      <c r="E117" s="15" t="s">
        <v>240</v>
      </c>
      <c r="F117" s="25">
        <v>79132331</v>
      </c>
      <c r="H117" s="5"/>
      <c r="J117" s="5"/>
      <c r="K117" s="5"/>
    </row>
    <row r="118" spans="1:11" ht="15.4" x14ac:dyDescent="0.45">
      <c r="A118" s="22">
        <v>43972</v>
      </c>
      <c r="B118" s="32" t="s">
        <v>73</v>
      </c>
      <c r="C118" s="13">
        <v>547.20000000000005</v>
      </c>
      <c r="D118" s="34" t="s">
        <v>223</v>
      </c>
      <c r="E118" s="15" t="s">
        <v>240</v>
      </c>
      <c r="F118" s="25">
        <v>79139460</v>
      </c>
      <c r="H118" s="5"/>
      <c r="J118" s="5"/>
      <c r="K118" s="5"/>
    </row>
    <row r="119" spans="1:11" ht="15.4" x14ac:dyDescent="0.45">
      <c r="A119" s="22">
        <v>43972</v>
      </c>
      <c r="B119" s="32" t="s">
        <v>74</v>
      </c>
      <c r="C119" s="13">
        <v>77.599999999999994</v>
      </c>
      <c r="D119" s="34" t="s">
        <v>224</v>
      </c>
      <c r="E119" s="15" t="s">
        <v>240</v>
      </c>
      <c r="F119" s="25">
        <v>3696347</v>
      </c>
      <c r="H119" s="5"/>
      <c r="J119" s="5"/>
      <c r="K119" s="5"/>
    </row>
    <row r="120" spans="1:11" ht="15.4" x14ac:dyDescent="0.45">
      <c r="A120" s="22">
        <v>43979</v>
      </c>
      <c r="B120" s="32" t="s">
        <v>126</v>
      </c>
      <c r="C120" s="13">
        <v>638.4</v>
      </c>
      <c r="D120" s="34" t="s">
        <v>162</v>
      </c>
      <c r="E120" s="15" t="s">
        <v>248</v>
      </c>
      <c r="F120" s="25" t="s">
        <v>133</v>
      </c>
      <c r="H120" s="5"/>
      <c r="J120" s="5"/>
      <c r="K120" s="5"/>
    </row>
    <row r="121" spans="1:11" ht="15.4" x14ac:dyDescent="0.45">
      <c r="A121" s="22">
        <v>43979</v>
      </c>
      <c r="B121" s="32" t="s">
        <v>126</v>
      </c>
      <c r="C121" s="13">
        <v>3617.6</v>
      </c>
      <c r="D121" s="34" t="s">
        <v>162</v>
      </c>
      <c r="E121" s="15" t="s">
        <v>248</v>
      </c>
      <c r="F121" s="25" t="s">
        <v>134</v>
      </c>
      <c r="H121" s="5"/>
      <c r="J121" s="5"/>
      <c r="K121" s="5"/>
    </row>
    <row r="122" spans="1:11" ht="15.4" x14ac:dyDescent="0.45">
      <c r="A122" s="22">
        <v>43979</v>
      </c>
      <c r="B122" s="32" t="s">
        <v>126</v>
      </c>
      <c r="C122" s="13">
        <v>1500</v>
      </c>
      <c r="D122" s="34" t="s">
        <v>162</v>
      </c>
      <c r="E122" s="15" t="s">
        <v>248</v>
      </c>
      <c r="F122" s="25">
        <v>83057</v>
      </c>
      <c r="H122" s="5"/>
      <c r="J122" s="5"/>
      <c r="K122" s="5"/>
    </row>
    <row r="123" spans="1:11" ht="15.4" x14ac:dyDescent="0.45">
      <c r="A123" s="22">
        <v>43979</v>
      </c>
      <c r="B123" s="32" t="s">
        <v>13</v>
      </c>
      <c r="C123" s="13">
        <v>97.41</v>
      </c>
      <c r="D123" s="34" t="s">
        <v>165</v>
      </c>
      <c r="E123" s="15" t="s">
        <v>246</v>
      </c>
      <c r="F123" s="25" t="s">
        <v>113</v>
      </c>
      <c r="H123" s="5"/>
      <c r="J123" s="5"/>
      <c r="K123" s="5"/>
    </row>
    <row r="124" spans="1:11" ht="15.4" x14ac:dyDescent="0.45">
      <c r="A124" s="22">
        <v>43979</v>
      </c>
      <c r="B124" s="32" t="s">
        <v>13</v>
      </c>
      <c r="C124" s="13">
        <v>117.82</v>
      </c>
      <c r="D124" s="34" t="s">
        <v>166</v>
      </c>
      <c r="E124" s="15" t="s">
        <v>246</v>
      </c>
      <c r="F124" s="25" t="s">
        <v>114</v>
      </c>
      <c r="H124" s="5"/>
      <c r="J124" s="5"/>
      <c r="K124" s="5"/>
    </row>
    <row r="125" spans="1:11" ht="15.4" x14ac:dyDescent="0.45">
      <c r="A125" s="22">
        <v>43979</v>
      </c>
      <c r="B125" s="32" t="s">
        <v>13</v>
      </c>
      <c r="C125" s="13">
        <v>934.7</v>
      </c>
      <c r="D125" s="34" t="s">
        <v>165</v>
      </c>
      <c r="E125" s="15" t="s">
        <v>246</v>
      </c>
      <c r="F125" s="25" t="s">
        <v>115</v>
      </c>
      <c r="H125" s="3"/>
      <c r="I125" s="3"/>
      <c r="J125" s="5"/>
      <c r="K125" s="5"/>
    </row>
    <row r="126" spans="1:11" ht="15.4" x14ac:dyDescent="0.45">
      <c r="A126" s="22">
        <v>43979</v>
      </c>
      <c r="B126" s="32" t="s">
        <v>13</v>
      </c>
      <c r="C126" s="13">
        <v>441.3</v>
      </c>
      <c r="D126" s="34" t="s">
        <v>166</v>
      </c>
      <c r="E126" s="15" t="s">
        <v>246</v>
      </c>
      <c r="F126" s="25" t="s">
        <v>116</v>
      </c>
      <c r="H126" s="3"/>
      <c r="I126" s="3"/>
      <c r="J126" s="5"/>
      <c r="K126" s="5"/>
    </row>
    <row r="127" spans="1:11" ht="15.4" x14ac:dyDescent="0.45">
      <c r="A127" s="22">
        <v>43979</v>
      </c>
      <c r="B127" s="32" t="s">
        <v>13</v>
      </c>
      <c r="C127" s="13">
        <v>44.13</v>
      </c>
      <c r="D127" s="34" t="s">
        <v>166</v>
      </c>
      <c r="E127" s="15" t="s">
        <v>246</v>
      </c>
      <c r="F127" s="25" t="s">
        <v>117</v>
      </c>
      <c r="H127" s="3"/>
      <c r="I127" s="3"/>
      <c r="J127" s="5"/>
      <c r="K127" s="5"/>
    </row>
    <row r="128" spans="1:11" ht="15.4" x14ac:dyDescent="0.45">
      <c r="A128" s="22">
        <v>43979</v>
      </c>
      <c r="B128" s="32" t="s">
        <v>13</v>
      </c>
      <c r="C128" s="13">
        <v>45.24</v>
      </c>
      <c r="D128" s="34" t="s">
        <v>29</v>
      </c>
      <c r="E128" s="15" t="s">
        <v>248</v>
      </c>
      <c r="F128" s="25" t="s">
        <v>135</v>
      </c>
      <c r="H128" s="3"/>
      <c r="I128" s="3"/>
      <c r="J128" s="5"/>
      <c r="K128" s="5"/>
    </row>
    <row r="129" spans="1:11" ht="15.4" x14ac:dyDescent="0.45">
      <c r="A129" s="22">
        <v>43979</v>
      </c>
      <c r="B129" s="32" t="s">
        <v>13</v>
      </c>
      <c r="C129" s="13">
        <v>135.6</v>
      </c>
      <c r="D129" s="34" t="s">
        <v>29</v>
      </c>
      <c r="E129" s="15" t="s">
        <v>248</v>
      </c>
      <c r="F129" s="25" t="s">
        <v>136</v>
      </c>
      <c r="H129" s="3"/>
      <c r="I129" s="3"/>
      <c r="J129" s="5"/>
      <c r="K129" s="5"/>
    </row>
    <row r="130" spans="1:11" ht="15.4" x14ac:dyDescent="0.45">
      <c r="A130" s="22">
        <v>43979</v>
      </c>
      <c r="B130" s="32" t="s">
        <v>13</v>
      </c>
      <c r="C130" s="13">
        <v>219.6</v>
      </c>
      <c r="D130" s="34" t="s">
        <v>29</v>
      </c>
      <c r="E130" s="15" t="s">
        <v>248</v>
      </c>
      <c r="F130" s="25" t="s">
        <v>137</v>
      </c>
      <c r="H130" s="3"/>
      <c r="I130" s="3"/>
      <c r="J130" s="5"/>
      <c r="K130" s="5"/>
    </row>
    <row r="131" spans="1:11" ht="15.4" x14ac:dyDescent="0.45">
      <c r="A131" s="22">
        <v>43979</v>
      </c>
      <c r="B131" s="32" t="s">
        <v>13</v>
      </c>
      <c r="C131" s="13">
        <v>629.85</v>
      </c>
      <c r="D131" s="25" t="s">
        <v>25</v>
      </c>
      <c r="E131" s="15" t="s">
        <v>249</v>
      </c>
      <c r="F131" s="25" t="s">
        <v>34</v>
      </c>
      <c r="H131" s="3"/>
      <c r="I131" s="3"/>
      <c r="J131" s="5"/>
      <c r="K131" s="5"/>
    </row>
    <row r="132" spans="1:11" ht="15.4" x14ac:dyDescent="0.45">
      <c r="A132" s="22">
        <v>43979</v>
      </c>
      <c r="B132" s="32" t="s">
        <v>13</v>
      </c>
      <c r="C132" s="13">
        <v>91.94</v>
      </c>
      <c r="D132" s="34" t="s">
        <v>163</v>
      </c>
      <c r="E132" s="15" t="s">
        <v>249</v>
      </c>
      <c r="F132" s="25" t="s">
        <v>35</v>
      </c>
      <c r="H132" s="3"/>
      <c r="I132" s="3"/>
      <c r="J132" s="5"/>
      <c r="K132" s="5"/>
    </row>
    <row r="133" spans="1:11" ht="15.4" x14ac:dyDescent="0.45">
      <c r="A133" s="22">
        <v>43979</v>
      </c>
      <c r="B133" s="32" t="s">
        <v>13</v>
      </c>
      <c r="C133" s="13">
        <v>33.979999999999997</v>
      </c>
      <c r="D133" s="34" t="s">
        <v>164</v>
      </c>
      <c r="E133" s="15" t="s">
        <v>249</v>
      </c>
      <c r="F133" s="25" t="s">
        <v>36</v>
      </c>
      <c r="H133" s="3"/>
      <c r="I133" s="3"/>
      <c r="J133" s="5"/>
      <c r="K133" s="5"/>
    </row>
    <row r="134" spans="1:11" ht="15.4" x14ac:dyDescent="0.45">
      <c r="A134" s="22">
        <v>43979</v>
      </c>
      <c r="B134" s="32" t="s">
        <v>13</v>
      </c>
      <c r="C134" s="13">
        <v>34.5</v>
      </c>
      <c r="D134" s="25" t="s">
        <v>26</v>
      </c>
      <c r="E134" s="15" t="s">
        <v>249</v>
      </c>
      <c r="F134" s="25" t="s">
        <v>37</v>
      </c>
      <c r="H134" s="3"/>
      <c r="I134" s="3"/>
      <c r="J134" s="5"/>
      <c r="K134" s="5"/>
    </row>
    <row r="135" spans="1:11" ht="15.4" x14ac:dyDescent="0.45">
      <c r="A135" s="22">
        <v>43979</v>
      </c>
      <c r="B135" s="32" t="s">
        <v>13</v>
      </c>
      <c r="C135" s="13">
        <v>599</v>
      </c>
      <c r="D135" s="25" t="s">
        <v>101</v>
      </c>
      <c r="E135" s="15" t="s">
        <v>240</v>
      </c>
      <c r="F135" s="25" t="s">
        <v>95</v>
      </c>
      <c r="H135" s="3"/>
      <c r="I135" s="3"/>
      <c r="J135" s="5"/>
      <c r="K135" s="5"/>
    </row>
    <row r="136" spans="1:11" ht="15.4" x14ac:dyDescent="0.45">
      <c r="A136" s="22">
        <v>43979</v>
      </c>
      <c r="B136" s="32" t="s">
        <v>13</v>
      </c>
      <c r="C136" s="13">
        <v>120</v>
      </c>
      <c r="D136" s="25" t="s">
        <v>103</v>
      </c>
      <c r="E136" s="15" t="s">
        <v>240</v>
      </c>
      <c r="F136" s="25" t="s">
        <v>96</v>
      </c>
      <c r="H136" s="3"/>
      <c r="I136" s="3"/>
      <c r="J136" s="5"/>
      <c r="K136" s="5"/>
    </row>
    <row r="137" spans="1:11" ht="15.4" x14ac:dyDescent="0.45">
      <c r="A137" s="22">
        <v>43979</v>
      </c>
      <c r="B137" s="32" t="s">
        <v>13</v>
      </c>
      <c r="C137" s="13">
        <v>58.65</v>
      </c>
      <c r="D137" s="25" t="s">
        <v>103</v>
      </c>
      <c r="E137" s="15" t="s">
        <v>240</v>
      </c>
      <c r="F137" s="25" t="s">
        <v>97</v>
      </c>
      <c r="H137" s="3"/>
      <c r="I137" s="3"/>
      <c r="J137" s="5"/>
      <c r="K137" s="5"/>
    </row>
    <row r="138" spans="1:11" ht="15.4" x14ac:dyDescent="0.45">
      <c r="A138" s="22">
        <v>43979</v>
      </c>
      <c r="B138" s="32" t="s">
        <v>20</v>
      </c>
      <c r="C138" s="13">
        <v>697.31</v>
      </c>
      <c r="D138" s="25" t="s">
        <v>28</v>
      </c>
      <c r="E138" s="15" t="s">
        <v>249</v>
      </c>
      <c r="F138" s="25">
        <v>125158</v>
      </c>
      <c r="H138" s="3"/>
      <c r="I138" s="3"/>
      <c r="J138" s="5"/>
      <c r="K138" s="5"/>
    </row>
    <row r="139" spans="1:11" ht="15.4" x14ac:dyDescent="0.45">
      <c r="A139" s="22">
        <v>43979</v>
      </c>
      <c r="B139" s="32" t="s">
        <v>11</v>
      </c>
      <c r="C139" s="13">
        <v>39.409999999999997</v>
      </c>
      <c r="D139" s="34" t="s">
        <v>171</v>
      </c>
      <c r="E139" s="15" t="s">
        <v>249</v>
      </c>
      <c r="F139" s="25" t="s">
        <v>31</v>
      </c>
      <c r="H139" s="3"/>
      <c r="I139" s="3"/>
      <c r="J139" s="5"/>
      <c r="K139" s="5"/>
    </row>
    <row r="140" spans="1:11" ht="15.4" x14ac:dyDescent="0.45">
      <c r="A140" s="22">
        <v>43979</v>
      </c>
      <c r="B140" s="32" t="s">
        <v>11</v>
      </c>
      <c r="C140" s="13">
        <v>200.7</v>
      </c>
      <c r="D140" s="34" t="s">
        <v>171</v>
      </c>
      <c r="E140" s="15" t="s">
        <v>249</v>
      </c>
      <c r="F140" s="25">
        <v>549224</v>
      </c>
      <c r="H140" s="3"/>
      <c r="I140" s="3"/>
      <c r="J140" s="5"/>
      <c r="K140" s="5"/>
    </row>
    <row r="141" spans="1:11" ht="15.4" x14ac:dyDescent="0.45">
      <c r="A141" s="22">
        <v>43979</v>
      </c>
      <c r="B141" s="32" t="s">
        <v>11</v>
      </c>
      <c r="C141" s="13">
        <v>164.74</v>
      </c>
      <c r="D141" s="34" t="s">
        <v>171</v>
      </c>
      <c r="E141" s="15" t="s">
        <v>249</v>
      </c>
      <c r="F141" s="25" t="s">
        <v>39</v>
      </c>
      <c r="H141" s="3"/>
      <c r="I141" s="3"/>
      <c r="J141" s="5"/>
      <c r="K141" s="5"/>
    </row>
    <row r="142" spans="1:11" ht="15.4" x14ac:dyDescent="0.45">
      <c r="A142" s="22">
        <v>43979</v>
      </c>
      <c r="B142" s="32" t="s">
        <v>85</v>
      </c>
      <c r="C142" s="13">
        <v>10705</v>
      </c>
      <c r="D142" s="34" t="s">
        <v>84</v>
      </c>
      <c r="E142" s="15" t="s">
        <v>240</v>
      </c>
      <c r="F142" s="25">
        <v>1648</v>
      </c>
      <c r="H142" s="3"/>
      <c r="I142" s="3"/>
      <c r="J142" s="5"/>
      <c r="K142" s="5"/>
    </row>
    <row r="143" spans="1:11" ht="15.4" x14ac:dyDescent="0.45">
      <c r="A143" s="22">
        <v>43979</v>
      </c>
      <c r="B143" s="32" t="s">
        <v>85</v>
      </c>
      <c r="C143" s="13">
        <v>4961</v>
      </c>
      <c r="D143" s="34" t="s">
        <v>84</v>
      </c>
      <c r="E143" s="15" t="s">
        <v>240</v>
      </c>
      <c r="F143" s="25">
        <v>1760</v>
      </c>
      <c r="H143" s="3"/>
      <c r="I143" s="3"/>
      <c r="J143" s="5"/>
      <c r="K143" s="5"/>
    </row>
    <row r="144" spans="1:11" ht="15.4" x14ac:dyDescent="0.45">
      <c r="A144" s="22">
        <v>43979</v>
      </c>
      <c r="B144" s="32" t="s">
        <v>83</v>
      </c>
      <c r="C144" s="13">
        <v>35990.1</v>
      </c>
      <c r="D144" s="34" t="s">
        <v>189</v>
      </c>
      <c r="E144" s="15" t="s">
        <v>240</v>
      </c>
      <c r="F144" s="25">
        <v>10392053027</v>
      </c>
      <c r="H144" s="3"/>
      <c r="I144" s="3"/>
      <c r="J144" s="5"/>
      <c r="K144" s="5"/>
    </row>
    <row r="145" spans="1:11" ht="15.4" x14ac:dyDescent="0.45">
      <c r="A145" s="22">
        <v>43979</v>
      </c>
      <c r="B145" s="32" t="s">
        <v>124</v>
      </c>
      <c r="C145" s="13">
        <v>187.4</v>
      </c>
      <c r="D145" s="34" t="s">
        <v>100</v>
      </c>
      <c r="E145" s="15" t="s">
        <v>248</v>
      </c>
      <c r="F145" s="25" t="s">
        <v>131</v>
      </c>
      <c r="H145" s="3"/>
      <c r="I145" s="3"/>
      <c r="J145" s="5"/>
      <c r="K145" s="5"/>
    </row>
    <row r="146" spans="1:11" ht="15.4" x14ac:dyDescent="0.45">
      <c r="A146" s="22">
        <v>43979</v>
      </c>
      <c r="B146" s="32" t="s">
        <v>112</v>
      </c>
      <c r="C146" s="13">
        <v>199.96</v>
      </c>
      <c r="D146" s="34" t="s">
        <v>190</v>
      </c>
      <c r="E146" s="15" t="s">
        <v>240</v>
      </c>
      <c r="F146" s="25">
        <v>100012493</v>
      </c>
      <c r="H146" s="3"/>
      <c r="I146" s="3"/>
      <c r="J146" s="5"/>
      <c r="K146" s="5"/>
    </row>
    <row r="147" spans="1:11" ht="15.4" x14ac:dyDescent="0.45">
      <c r="A147" s="22">
        <v>43979</v>
      </c>
      <c r="B147" s="32" t="s">
        <v>254</v>
      </c>
      <c r="C147" s="13">
        <v>3805</v>
      </c>
      <c r="D147" s="34" t="s">
        <v>29</v>
      </c>
      <c r="E147" s="15" t="s">
        <v>249</v>
      </c>
      <c r="F147" s="25">
        <v>33719</v>
      </c>
      <c r="H147" s="3"/>
      <c r="I147" s="3"/>
      <c r="J147" s="5"/>
      <c r="K147" s="5"/>
    </row>
    <row r="148" spans="1:11" ht="46.15" x14ac:dyDescent="0.45">
      <c r="A148" s="22">
        <v>43979</v>
      </c>
      <c r="B148" s="32" t="s">
        <v>21</v>
      </c>
      <c r="C148" s="13">
        <f>238.9+54.4+3.57</f>
        <v>296.87</v>
      </c>
      <c r="D148" s="34" t="s">
        <v>193</v>
      </c>
      <c r="E148" s="15" t="s">
        <v>249</v>
      </c>
      <c r="F148" s="25" t="s">
        <v>40</v>
      </c>
      <c r="H148" s="3"/>
      <c r="I148" s="3"/>
      <c r="J148" s="5"/>
      <c r="K148" s="5"/>
    </row>
    <row r="149" spans="1:11" ht="15.4" x14ac:dyDescent="0.45">
      <c r="A149" s="22">
        <v>43979</v>
      </c>
      <c r="B149" s="32" t="s">
        <v>15</v>
      </c>
      <c r="C149" s="13">
        <v>1632</v>
      </c>
      <c r="D149" s="34" t="s">
        <v>196</v>
      </c>
      <c r="E149" s="15" t="s">
        <v>249</v>
      </c>
      <c r="F149" s="25">
        <v>84154692</v>
      </c>
      <c r="H149" s="3"/>
      <c r="I149" s="3"/>
      <c r="J149" s="5"/>
      <c r="K149" s="5"/>
    </row>
    <row r="150" spans="1:11" ht="15.4" x14ac:dyDescent="0.45">
      <c r="A150" s="22">
        <v>43979</v>
      </c>
      <c r="B150" s="32" t="s">
        <v>15</v>
      </c>
      <c r="C150" s="13">
        <v>1528</v>
      </c>
      <c r="D150" s="34" t="s">
        <v>196</v>
      </c>
      <c r="E150" s="15" t="s">
        <v>249</v>
      </c>
      <c r="F150" s="25">
        <v>84473204</v>
      </c>
      <c r="H150" s="3"/>
      <c r="I150" s="3"/>
      <c r="J150" s="5"/>
      <c r="K150" s="5"/>
    </row>
    <row r="151" spans="1:11" ht="15.4" x14ac:dyDescent="0.45">
      <c r="A151" s="22">
        <v>43979</v>
      </c>
      <c r="B151" s="32" t="s">
        <v>22</v>
      </c>
      <c r="C151" s="13">
        <v>145.5</v>
      </c>
      <c r="D151" s="34" t="s">
        <v>197</v>
      </c>
      <c r="E151" s="15" t="s">
        <v>249</v>
      </c>
      <c r="F151" s="25" t="s">
        <v>41</v>
      </c>
      <c r="H151" s="3"/>
      <c r="I151" s="3"/>
      <c r="J151" s="5"/>
      <c r="K151" s="5"/>
    </row>
    <row r="152" spans="1:11" ht="30.75" x14ac:dyDescent="0.45">
      <c r="A152" s="22">
        <v>43979</v>
      </c>
      <c r="B152" s="32" t="s">
        <v>22</v>
      </c>
      <c r="C152" s="13">
        <v>98.98</v>
      </c>
      <c r="D152" s="25" t="s">
        <v>201</v>
      </c>
      <c r="E152" s="15" t="s">
        <v>240</v>
      </c>
      <c r="F152" s="25" t="s">
        <v>87</v>
      </c>
      <c r="H152" s="3"/>
      <c r="I152" s="3"/>
      <c r="J152" s="5"/>
      <c r="K152" s="5"/>
    </row>
    <row r="153" spans="1:11" ht="30.75" x14ac:dyDescent="0.45">
      <c r="A153" s="22">
        <v>43979</v>
      </c>
      <c r="B153" s="32" t="s">
        <v>22</v>
      </c>
      <c r="C153" s="13">
        <v>179.78</v>
      </c>
      <c r="D153" s="25" t="s">
        <v>201</v>
      </c>
      <c r="E153" s="15" t="s">
        <v>240</v>
      </c>
      <c r="F153" s="25" t="s">
        <v>88</v>
      </c>
      <c r="H153" s="3"/>
      <c r="I153" s="3"/>
      <c r="J153" s="5"/>
      <c r="K153" s="5"/>
    </row>
    <row r="154" spans="1:11" ht="30.75" x14ac:dyDescent="0.45">
      <c r="A154" s="22">
        <v>43979</v>
      </c>
      <c r="B154" s="32" t="s">
        <v>22</v>
      </c>
      <c r="C154" s="13">
        <v>52.36</v>
      </c>
      <c r="D154" s="25" t="s">
        <v>201</v>
      </c>
      <c r="E154" s="15" t="s">
        <v>240</v>
      </c>
      <c r="F154" s="25" t="s">
        <v>98</v>
      </c>
      <c r="H154" s="3"/>
      <c r="I154" s="3"/>
      <c r="J154" s="5"/>
      <c r="K154" s="5"/>
    </row>
    <row r="155" spans="1:11" ht="30.75" x14ac:dyDescent="0.45">
      <c r="A155" s="22">
        <v>43979</v>
      </c>
      <c r="B155" s="32" t="s">
        <v>46</v>
      </c>
      <c r="C155" s="13">
        <v>83.13</v>
      </c>
      <c r="D155" s="34" t="s">
        <v>207</v>
      </c>
      <c r="E155" s="15" t="s">
        <v>249</v>
      </c>
      <c r="F155" s="25" t="s">
        <v>45</v>
      </c>
      <c r="H155" s="3"/>
      <c r="I155" s="3"/>
      <c r="J155" s="5"/>
      <c r="K155" s="5"/>
    </row>
    <row r="156" spans="1:11" ht="15.4" x14ac:dyDescent="0.45">
      <c r="A156" s="22">
        <v>43979</v>
      </c>
      <c r="B156" s="32" t="s">
        <v>18</v>
      </c>
      <c r="C156" s="13">
        <v>10.8</v>
      </c>
      <c r="D156" s="34" t="s">
        <v>208</v>
      </c>
      <c r="E156" s="15" t="s">
        <v>249</v>
      </c>
      <c r="F156" s="25">
        <v>23551</v>
      </c>
      <c r="H156" s="3"/>
      <c r="I156" s="3"/>
      <c r="J156" s="5"/>
      <c r="K156" s="5"/>
    </row>
    <row r="157" spans="1:11" ht="15.4" x14ac:dyDescent="0.45">
      <c r="A157" s="22">
        <v>43979</v>
      </c>
      <c r="B157" s="32" t="s">
        <v>18</v>
      </c>
      <c r="C157" s="13">
        <v>11</v>
      </c>
      <c r="D157" s="34" t="s">
        <v>208</v>
      </c>
      <c r="E157" s="15" t="s">
        <v>249</v>
      </c>
      <c r="F157" s="25">
        <v>78731</v>
      </c>
      <c r="H157" s="3"/>
      <c r="I157" s="3"/>
      <c r="J157" s="5"/>
      <c r="K157" s="5"/>
    </row>
    <row r="158" spans="1:11" ht="15.4" x14ac:dyDescent="0.45">
      <c r="A158" s="22">
        <v>43979</v>
      </c>
      <c r="B158" s="32" t="s">
        <v>69</v>
      </c>
      <c r="C158" s="13">
        <v>500</v>
      </c>
      <c r="D158" s="34" t="s">
        <v>209</v>
      </c>
      <c r="E158" s="15" t="s">
        <v>244</v>
      </c>
      <c r="F158" s="25" t="s">
        <v>72</v>
      </c>
      <c r="H158" s="3"/>
      <c r="I158" s="3"/>
      <c r="J158" s="5"/>
      <c r="K158" s="5"/>
    </row>
    <row r="159" spans="1:11" ht="15.4" x14ac:dyDescent="0.45">
      <c r="A159" s="22">
        <v>43979</v>
      </c>
      <c r="B159" s="32" t="s">
        <v>69</v>
      </c>
      <c r="C159" s="13">
        <v>500</v>
      </c>
      <c r="D159" s="34" t="s">
        <v>71</v>
      </c>
      <c r="E159" s="15" t="s">
        <v>243</v>
      </c>
      <c r="F159" s="25" t="s">
        <v>72</v>
      </c>
      <c r="H159" s="3"/>
      <c r="I159" s="3"/>
      <c r="J159" s="5"/>
      <c r="K159" s="5"/>
    </row>
    <row r="160" spans="1:11" ht="15.4" x14ac:dyDescent="0.45">
      <c r="A160" s="22">
        <v>43979</v>
      </c>
      <c r="B160" s="32" t="s">
        <v>70</v>
      </c>
      <c r="C160" s="13">
        <v>300</v>
      </c>
      <c r="D160" s="34" t="s">
        <v>71</v>
      </c>
      <c r="E160" s="15" t="s">
        <v>243</v>
      </c>
      <c r="F160" s="25">
        <v>123904</v>
      </c>
      <c r="H160" s="3"/>
      <c r="I160" s="3"/>
      <c r="J160" s="5"/>
      <c r="K160" s="5"/>
    </row>
    <row r="161" spans="1:11" ht="30.75" x14ac:dyDescent="0.45">
      <c r="A161" s="22">
        <v>43979</v>
      </c>
      <c r="B161" s="32" t="s">
        <v>125</v>
      </c>
      <c r="C161" s="13">
        <f>138-4.71+16.73</f>
        <v>150.01999999999998</v>
      </c>
      <c r="D161" s="34" t="s">
        <v>211</v>
      </c>
      <c r="E161" s="15" t="s">
        <v>248</v>
      </c>
      <c r="F161" s="25" t="s">
        <v>132</v>
      </c>
      <c r="H161" s="3"/>
      <c r="I161" s="3"/>
      <c r="J161" s="5"/>
      <c r="K161" s="5"/>
    </row>
    <row r="162" spans="1:11" ht="15.4" x14ac:dyDescent="0.45">
      <c r="A162" s="22">
        <v>43979</v>
      </c>
      <c r="B162" s="32" t="s">
        <v>16</v>
      </c>
      <c r="C162" s="13">
        <v>650</v>
      </c>
      <c r="D162" s="34" t="s">
        <v>212</v>
      </c>
      <c r="E162" s="15" t="s">
        <v>249</v>
      </c>
      <c r="F162" s="25">
        <v>6211</v>
      </c>
      <c r="H162" s="3"/>
      <c r="I162" s="3"/>
      <c r="J162" s="5"/>
      <c r="K162" s="5"/>
    </row>
    <row r="163" spans="1:11" ht="15.4" x14ac:dyDescent="0.45">
      <c r="A163" s="22">
        <v>43979</v>
      </c>
      <c r="B163" s="32" t="s">
        <v>105</v>
      </c>
      <c r="C163" s="13">
        <v>435.33</v>
      </c>
      <c r="D163" s="34" t="s">
        <v>235</v>
      </c>
      <c r="E163" s="15" t="s">
        <v>240</v>
      </c>
      <c r="F163" s="25" t="s">
        <v>89</v>
      </c>
      <c r="H163" s="3"/>
      <c r="I163" s="3"/>
      <c r="J163" s="5"/>
      <c r="K163" s="5"/>
    </row>
    <row r="164" spans="1:11" ht="15.4" x14ac:dyDescent="0.45">
      <c r="A164" s="22">
        <v>43979</v>
      </c>
      <c r="B164" s="32" t="s">
        <v>106</v>
      </c>
      <c r="C164" s="13">
        <v>180</v>
      </c>
      <c r="D164" s="34" t="s">
        <v>215</v>
      </c>
      <c r="E164" s="15" t="s">
        <v>240</v>
      </c>
      <c r="F164" s="25">
        <v>5128007</v>
      </c>
      <c r="H164" s="3"/>
      <c r="I164" s="3"/>
      <c r="J164" s="5"/>
      <c r="K164" s="5"/>
    </row>
    <row r="165" spans="1:11" ht="15.4" x14ac:dyDescent="0.45">
      <c r="A165" s="22">
        <v>43979</v>
      </c>
      <c r="B165" s="32" t="s">
        <v>251</v>
      </c>
      <c r="C165" s="13">
        <v>374.3</v>
      </c>
      <c r="D165" s="34" t="s">
        <v>217</v>
      </c>
      <c r="E165" s="15" t="s">
        <v>246</v>
      </c>
      <c r="F165" s="25" t="s">
        <v>118</v>
      </c>
      <c r="H165" s="3"/>
      <c r="I165" s="3"/>
      <c r="J165" s="5"/>
      <c r="K165" s="5"/>
    </row>
    <row r="166" spans="1:11" ht="15.4" x14ac:dyDescent="0.45">
      <c r="A166" s="22">
        <v>43979</v>
      </c>
      <c r="B166" s="32" t="s">
        <v>251</v>
      </c>
      <c r="C166" s="13">
        <v>45.94</v>
      </c>
      <c r="D166" s="34" t="s">
        <v>266</v>
      </c>
      <c r="E166" s="15" t="s">
        <v>246</v>
      </c>
      <c r="F166" s="25" t="s">
        <v>119</v>
      </c>
      <c r="H166" s="3"/>
      <c r="I166" s="3"/>
      <c r="J166" s="5"/>
      <c r="K166" s="5"/>
    </row>
    <row r="167" spans="1:11" ht="15.4" x14ac:dyDescent="0.45">
      <c r="A167" s="22">
        <v>43979</v>
      </c>
      <c r="B167" s="32" t="s">
        <v>251</v>
      </c>
      <c r="C167" s="13">
        <v>139.84</v>
      </c>
      <c r="D167" s="34" t="s">
        <v>217</v>
      </c>
      <c r="E167" s="15" t="s">
        <v>246</v>
      </c>
      <c r="F167" s="25" t="s">
        <v>120</v>
      </c>
      <c r="H167" s="3"/>
      <c r="I167" s="3"/>
      <c r="J167" s="5"/>
      <c r="K167" s="5"/>
    </row>
    <row r="168" spans="1:11" ht="30.75" x14ac:dyDescent="0.45">
      <c r="A168" s="22">
        <v>43979</v>
      </c>
      <c r="B168" s="32" t="s">
        <v>253</v>
      </c>
      <c r="C168" s="13">
        <v>240</v>
      </c>
      <c r="D168" s="34" t="s">
        <v>218</v>
      </c>
      <c r="E168" s="15" t="s">
        <v>243</v>
      </c>
      <c r="F168" s="25">
        <v>9812</v>
      </c>
      <c r="H168" s="3"/>
      <c r="I168" s="3"/>
      <c r="J168" s="5"/>
      <c r="K168" s="5"/>
    </row>
    <row r="169" spans="1:11" ht="15.4" x14ac:dyDescent="0.45">
      <c r="A169" s="22">
        <v>43979</v>
      </c>
      <c r="B169" s="32" t="s">
        <v>242</v>
      </c>
      <c r="C169" s="13">
        <v>275</v>
      </c>
      <c r="D169" s="34" t="s">
        <v>238</v>
      </c>
      <c r="E169" s="15" t="s">
        <v>250</v>
      </c>
      <c r="F169" s="25" t="s">
        <v>265</v>
      </c>
      <c r="H169" s="3"/>
      <c r="I169" s="3"/>
      <c r="J169" s="5"/>
      <c r="K169" s="5"/>
    </row>
    <row r="170" spans="1:11" ht="15.4" x14ac:dyDescent="0.45">
      <c r="A170" s="22">
        <v>43979</v>
      </c>
      <c r="B170" s="32" t="s">
        <v>107</v>
      </c>
      <c r="C170" s="13">
        <v>1688.4</v>
      </c>
      <c r="D170" s="34" t="s">
        <v>99</v>
      </c>
      <c r="E170" s="15" t="s">
        <v>240</v>
      </c>
      <c r="F170" s="25">
        <v>1042</v>
      </c>
      <c r="H170" s="3"/>
      <c r="I170" s="3"/>
      <c r="J170" s="5"/>
      <c r="K170" s="5"/>
    </row>
    <row r="171" spans="1:11" ht="15.4" x14ac:dyDescent="0.45">
      <c r="A171" s="22">
        <v>43979</v>
      </c>
      <c r="B171" s="32" t="s">
        <v>19</v>
      </c>
      <c r="C171" s="13">
        <v>91.6</v>
      </c>
      <c r="D171" s="34" t="s">
        <v>222</v>
      </c>
      <c r="E171" s="15" t="s">
        <v>249</v>
      </c>
      <c r="F171" s="25">
        <v>14958</v>
      </c>
      <c r="H171" s="3"/>
      <c r="I171" s="3"/>
      <c r="J171" s="5"/>
      <c r="K171" s="5"/>
    </row>
    <row r="172" spans="1:11" ht="15.4" x14ac:dyDescent="0.45">
      <c r="A172" s="22">
        <v>43979</v>
      </c>
      <c r="B172" s="32" t="s">
        <v>19</v>
      </c>
      <c r="C172" s="13">
        <v>90.89</v>
      </c>
      <c r="D172" s="34" t="s">
        <v>222</v>
      </c>
      <c r="E172" s="15" t="s">
        <v>249</v>
      </c>
      <c r="F172" s="25">
        <v>36031</v>
      </c>
      <c r="H172" s="3"/>
      <c r="I172" s="3"/>
      <c r="J172" s="5"/>
      <c r="K172" s="5"/>
    </row>
    <row r="173" spans="1:11" ht="15.4" x14ac:dyDescent="0.45">
      <c r="A173" s="22">
        <v>43979</v>
      </c>
      <c r="B173" s="32" t="s">
        <v>74</v>
      </c>
      <c r="C173" s="13">
        <v>2269.08</v>
      </c>
      <c r="D173" s="34" t="s">
        <v>224</v>
      </c>
      <c r="E173" s="15" t="s">
        <v>240</v>
      </c>
      <c r="F173" s="25">
        <v>3702595</v>
      </c>
      <c r="H173" s="3"/>
      <c r="I173" s="3"/>
      <c r="J173" s="5"/>
      <c r="K173" s="5"/>
    </row>
    <row r="174" spans="1:11" ht="15.4" x14ac:dyDescent="0.45">
      <c r="A174" s="22">
        <v>43979</v>
      </c>
      <c r="B174" s="32" t="s">
        <v>17</v>
      </c>
      <c r="C174" s="13">
        <v>4000</v>
      </c>
      <c r="D174" s="34" t="s">
        <v>27</v>
      </c>
      <c r="E174" s="15" t="s">
        <v>249</v>
      </c>
      <c r="F174" s="25">
        <v>35927</v>
      </c>
      <c r="H174" s="3"/>
      <c r="I174" s="3"/>
      <c r="J174" s="5"/>
      <c r="K174" s="5"/>
    </row>
    <row r="175" spans="1:11" ht="15.4" x14ac:dyDescent="0.45">
      <c r="A175" s="22">
        <v>43979</v>
      </c>
      <c r="B175" s="32" t="s">
        <v>14</v>
      </c>
      <c r="C175" s="13">
        <v>600.6</v>
      </c>
      <c r="D175" s="34" t="s">
        <v>29</v>
      </c>
      <c r="E175" s="15" t="s">
        <v>249</v>
      </c>
      <c r="F175" s="25">
        <v>9502020291</v>
      </c>
      <c r="H175" s="3"/>
      <c r="I175" s="3"/>
      <c r="J175" s="5"/>
      <c r="K175" s="5"/>
    </row>
    <row r="176" spans="1:11" ht="15.4" x14ac:dyDescent="0.45">
      <c r="A176" s="22">
        <v>43979</v>
      </c>
      <c r="B176" s="32" t="s">
        <v>14</v>
      </c>
      <c r="C176" s="13">
        <v>745.94</v>
      </c>
      <c r="D176" s="34" t="s">
        <v>232</v>
      </c>
      <c r="E176" s="15" t="s">
        <v>249</v>
      </c>
      <c r="F176" s="25">
        <v>9501051826</v>
      </c>
      <c r="H176" s="3"/>
      <c r="I176" s="3"/>
      <c r="J176" s="5"/>
      <c r="K176" s="5"/>
    </row>
    <row r="177" spans="1:11" ht="30.75" x14ac:dyDescent="0.45">
      <c r="A177" s="22">
        <v>43979</v>
      </c>
      <c r="B177" s="32" t="s">
        <v>14</v>
      </c>
      <c r="C177" s="13">
        <f>1341.36+154.44+3788.59+373.8</f>
        <v>5658.1900000000005</v>
      </c>
      <c r="D177" s="34" t="s">
        <v>231</v>
      </c>
      <c r="E177" s="15" t="s">
        <v>249</v>
      </c>
      <c r="F177" s="25">
        <v>9490697498</v>
      </c>
      <c r="H177" s="3"/>
      <c r="I177" s="3"/>
      <c r="J177" s="5"/>
      <c r="K177" s="5"/>
    </row>
    <row r="178" spans="1:11" ht="15.4" x14ac:dyDescent="0.45">
      <c r="A178" s="22">
        <v>43979</v>
      </c>
      <c r="B178" s="32" t="s">
        <v>12</v>
      </c>
      <c r="C178" s="13">
        <v>184.37</v>
      </c>
      <c r="D178" s="34" t="s">
        <v>233</v>
      </c>
      <c r="E178" s="15" t="s">
        <v>249</v>
      </c>
      <c r="F178" s="25" t="s">
        <v>30</v>
      </c>
      <c r="H178" s="3"/>
      <c r="I178" s="3"/>
      <c r="J178" s="5"/>
      <c r="K178" s="5"/>
    </row>
    <row r="179" spans="1:11" ht="15.4" x14ac:dyDescent="0.45">
      <c r="A179" s="22">
        <v>43979</v>
      </c>
      <c r="B179" s="32" t="s">
        <v>12</v>
      </c>
      <c r="C179" s="13">
        <v>265.54000000000002</v>
      </c>
      <c r="D179" s="34" t="s">
        <v>233</v>
      </c>
      <c r="E179" s="15" t="s">
        <v>249</v>
      </c>
      <c r="F179" s="25" t="s">
        <v>32</v>
      </c>
      <c r="H179" s="3"/>
      <c r="I179" s="3"/>
      <c r="J179" s="5"/>
      <c r="K179" s="5"/>
    </row>
    <row r="180" spans="1:11" ht="15.4" x14ac:dyDescent="0.45">
      <c r="A180" s="22">
        <v>43979</v>
      </c>
      <c r="B180" s="32" t="s">
        <v>12</v>
      </c>
      <c r="C180" s="13">
        <v>373</v>
      </c>
      <c r="D180" s="34" t="s">
        <v>233</v>
      </c>
      <c r="E180" s="15" t="s">
        <v>249</v>
      </c>
      <c r="F180" s="25" t="s">
        <v>33</v>
      </c>
      <c r="H180" s="3"/>
      <c r="I180" s="3"/>
      <c r="J180" s="5"/>
      <c r="K180" s="5"/>
    </row>
    <row r="181" spans="1:11" ht="15.4" x14ac:dyDescent="0.45">
      <c r="A181" s="22">
        <v>43979</v>
      </c>
      <c r="B181" s="32" t="s">
        <v>12</v>
      </c>
      <c r="C181" s="13">
        <v>463.5</v>
      </c>
      <c r="D181" s="34" t="s">
        <v>233</v>
      </c>
      <c r="E181" s="15" t="s">
        <v>249</v>
      </c>
      <c r="F181" s="25" t="s">
        <v>38</v>
      </c>
      <c r="H181" s="3"/>
      <c r="I181" s="3"/>
      <c r="J181" s="5"/>
      <c r="K181" s="5"/>
    </row>
    <row r="182" spans="1:11" ht="15.4" x14ac:dyDescent="0.45">
      <c r="A182" s="63"/>
      <c r="B182" s="64"/>
      <c r="C182" s="65"/>
      <c r="D182" s="66"/>
      <c r="E182" s="67"/>
      <c r="F182" s="68"/>
      <c r="H182" s="3"/>
      <c r="I182" s="3"/>
      <c r="J182" s="5"/>
      <c r="K182" s="5"/>
    </row>
    <row r="183" spans="1:11" ht="15.4" x14ac:dyDescent="0.45">
      <c r="A183" s="22">
        <v>43958</v>
      </c>
      <c r="B183" s="32" t="s">
        <v>64</v>
      </c>
      <c r="C183" s="13">
        <v>22263.03</v>
      </c>
      <c r="D183" s="34" t="s">
        <v>276</v>
      </c>
      <c r="E183" s="15" t="s">
        <v>252</v>
      </c>
      <c r="F183" s="25" t="s">
        <v>277</v>
      </c>
      <c r="H183" s="3"/>
      <c r="I183" s="3"/>
      <c r="J183" s="5"/>
      <c r="K183" s="5"/>
    </row>
    <row r="184" spans="1:11" ht="30.75" x14ac:dyDescent="0.45">
      <c r="A184" s="22">
        <v>43958</v>
      </c>
      <c r="B184" s="32" t="s">
        <v>64</v>
      </c>
      <c r="C184" s="13">
        <v>4094.11</v>
      </c>
      <c r="D184" s="34" t="s">
        <v>278</v>
      </c>
      <c r="E184" s="15" t="s">
        <v>252</v>
      </c>
      <c r="F184" s="25" t="s">
        <v>279</v>
      </c>
      <c r="H184" s="3"/>
      <c r="I184" s="3"/>
      <c r="J184" s="5"/>
      <c r="K184" s="5"/>
    </row>
    <row r="185" spans="1:11" ht="15.4" x14ac:dyDescent="0.45">
      <c r="A185" s="22">
        <v>43958</v>
      </c>
      <c r="B185" s="32" t="s">
        <v>64</v>
      </c>
      <c r="C185" s="13">
        <v>3187.84</v>
      </c>
      <c r="D185" s="34" t="s">
        <v>280</v>
      </c>
      <c r="E185" s="15" t="s">
        <v>252</v>
      </c>
      <c r="F185" s="25" t="s">
        <v>281</v>
      </c>
      <c r="H185" s="3"/>
      <c r="I185" s="3"/>
      <c r="J185" s="5"/>
      <c r="K185" s="5"/>
    </row>
    <row r="186" spans="1:11" ht="15.4" x14ac:dyDescent="0.45">
      <c r="A186" s="22">
        <v>43958</v>
      </c>
      <c r="B186" s="32" t="s">
        <v>64</v>
      </c>
      <c r="C186" s="13">
        <v>600.78</v>
      </c>
      <c r="D186" s="34" t="s">
        <v>282</v>
      </c>
      <c r="E186" s="15" t="s">
        <v>252</v>
      </c>
      <c r="F186" s="25" t="s">
        <v>277</v>
      </c>
      <c r="H186" s="3"/>
      <c r="I186" s="3"/>
      <c r="J186" s="5"/>
      <c r="K186" s="5"/>
    </row>
    <row r="187" spans="1:11" ht="15.4" x14ac:dyDescent="0.45">
      <c r="A187" s="22">
        <v>43958</v>
      </c>
      <c r="B187" s="32" t="s">
        <v>64</v>
      </c>
      <c r="C187" s="13">
        <v>372.3</v>
      </c>
      <c r="D187" s="34" t="s">
        <v>283</v>
      </c>
      <c r="E187" s="15" t="s">
        <v>252</v>
      </c>
      <c r="F187" s="25" t="s">
        <v>284</v>
      </c>
      <c r="H187" s="3"/>
      <c r="I187" s="3"/>
      <c r="J187" s="5"/>
      <c r="K187" s="5"/>
    </row>
    <row r="188" spans="1:11" ht="15.4" x14ac:dyDescent="0.45">
      <c r="A188" s="22">
        <v>43958</v>
      </c>
      <c r="B188" s="32" t="s">
        <v>64</v>
      </c>
      <c r="C188" s="13">
        <v>1718.7</v>
      </c>
      <c r="D188" s="34" t="s">
        <v>285</v>
      </c>
      <c r="E188" s="15" t="s">
        <v>252</v>
      </c>
      <c r="F188" s="25" t="s">
        <v>286</v>
      </c>
      <c r="H188" s="3"/>
      <c r="I188" s="3"/>
      <c r="J188" s="5"/>
      <c r="K188" s="5"/>
    </row>
    <row r="189" spans="1:11" ht="15.4" x14ac:dyDescent="0.45">
      <c r="A189" s="22">
        <v>43958</v>
      </c>
      <c r="B189" s="32" t="s">
        <v>68</v>
      </c>
      <c r="C189" s="13">
        <v>2465</v>
      </c>
      <c r="D189" s="34" t="s">
        <v>287</v>
      </c>
      <c r="E189" s="15" t="s">
        <v>252</v>
      </c>
      <c r="F189" s="25">
        <v>12000000079</v>
      </c>
      <c r="H189" s="3"/>
      <c r="I189" s="3"/>
      <c r="J189" s="5"/>
      <c r="K189" s="5"/>
    </row>
    <row r="190" spans="1:11" ht="15.4" x14ac:dyDescent="0.45">
      <c r="A190" s="22">
        <v>43958</v>
      </c>
      <c r="B190" s="32" t="s">
        <v>68</v>
      </c>
      <c r="C190" s="13">
        <v>2975</v>
      </c>
      <c r="D190" s="34" t="s">
        <v>288</v>
      </c>
      <c r="E190" s="15" t="s">
        <v>252</v>
      </c>
      <c r="F190" s="25">
        <v>12000000079</v>
      </c>
      <c r="H190" s="3"/>
      <c r="I190" s="3"/>
      <c r="J190" s="5"/>
      <c r="K190" s="5"/>
    </row>
    <row r="191" spans="1:11" ht="15.4" x14ac:dyDescent="0.45">
      <c r="A191" s="22">
        <v>43986</v>
      </c>
      <c r="B191" s="32" t="s">
        <v>13</v>
      </c>
      <c r="C191" s="13">
        <v>56.1</v>
      </c>
      <c r="D191" s="34" t="s">
        <v>84</v>
      </c>
      <c r="E191" s="15" t="s">
        <v>289</v>
      </c>
      <c r="F191" s="25" t="s">
        <v>290</v>
      </c>
      <c r="H191" s="3"/>
      <c r="I191" s="3"/>
      <c r="J191" s="5"/>
      <c r="K191" s="5"/>
    </row>
    <row r="192" spans="1:11" ht="15.4" x14ac:dyDescent="0.45">
      <c r="A192" s="22">
        <v>43986</v>
      </c>
      <c r="B192" s="32" t="s">
        <v>13</v>
      </c>
      <c r="C192" s="13">
        <v>59.97</v>
      </c>
      <c r="D192" s="34" t="s">
        <v>291</v>
      </c>
      <c r="E192" s="15" t="s">
        <v>670</v>
      </c>
      <c r="F192" s="25" t="s">
        <v>292</v>
      </c>
      <c r="H192" s="3"/>
      <c r="I192" s="3"/>
      <c r="J192" s="5"/>
      <c r="K192" s="5"/>
    </row>
    <row r="193" spans="1:11" ht="15.4" x14ac:dyDescent="0.45">
      <c r="A193" s="22">
        <v>43986</v>
      </c>
      <c r="B193" s="32" t="s">
        <v>13</v>
      </c>
      <c r="C193" s="13">
        <v>74.989999999999995</v>
      </c>
      <c r="D193" s="34" t="s">
        <v>293</v>
      </c>
      <c r="E193" s="15" t="s">
        <v>670</v>
      </c>
      <c r="F193" s="25" t="s">
        <v>294</v>
      </c>
      <c r="H193" s="3"/>
      <c r="I193" s="3"/>
      <c r="J193" s="5"/>
      <c r="K193" s="5"/>
    </row>
    <row r="194" spans="1:11" ht="15.4" x14ac:dyDescent="0.45">
      <c r="A194" s="22">
        <v>43986</v>
      </c>
      <c r="B194" s="32" t="s">
        <v>13</v>
      </c>
      <c r="C194" s="13">
        <v>105</v>
      </c>
      <c r="D194" s="34" t="s">
        <v>295</v>
      </c>
      <c r="E194" s="15" t="s">
        <v>670</v>
      </c>
      <c r="F194" s="25" t="s">
        <v>296</v>
      </c>
      <c r="H194" s="3"/>
      <c r="I194" s="3"/>
      <c r="J194" s="5"/>
      <c r="K194" s="5"/>
    </row>
    <row r="195" spans="1:11" ht="15.4" x14ac:dyDescent="0.45">
      <c r="A195" s="22">
        <v>43986</v>
      </c>
      <c r="B195" s="32" t="s">
        <v>13</v>
      </c>
      <c r="C195" s="13">
        <v>199.9</v>
      </c>
      <c r="D195" s="34" t="s">
        <v>297</v>
      </c>
      <c r="E195" s="15" t="s">
        <v>670</v>
      </c>
      <c r="F195" s="25" t="s">
        <v>298</v>
      </c>
      <c r="H195" s="3"/>
      <c r="I195" s="3"/>
      <c r="J195" s="5"/>
      <c r="K195" s="5"/>
    </row>
    <row r="196" spans="1:11" ht="15.4" x14ac:dyDescent="0.45">
      <c r="A196" s="22">
        <v>43986</v>
      </c>
      <c r="B196" s="32" t="s">
        <v>13</v>
      </c>
      <c r="C196" s="13">
        <v>19.95</v>
      </c>
      <c r="D196" s="34" t="s">
        <v>299</v>
      </c>
      <c r="E196" s="15" t="s">
        <v>670</v>
      </c>
      <c r="F196" s="25" t="s">
        <v>300</v>
      </c>
      <c r="H196" s="3"/>
      <c r="I196" s="3"/>
      <c r="J196" s="5"/>
      <c r="K196" s="5"/>
    </row>
    <row r="197" spans="1:11" ht="15.4" x14ac:dyDescent="0.45">
      <c r="A197" s="22">
        <v>43986</v>
      </c>
      <c r="B197" s="32" t="s">
        <v>13</v>
      </c>
      <c r="C197" s="13">
        <v>119.99</v>
      </c>
      <c r="D197" s="34" t="s">
        <v>301</v>
      </c>
      <c r="E197" s="15" t="s">
        <v>670</v>
      </c>
      <c r="F197" s="25" t="s">
        <v>302</v>
      </c>
      <c r="H197" s="3"/>
      <c r="I197" s="3"/>
      <c r="J197" s="5"/>
      <c r="K197" s="5"/>
    </row>
    <row r="198" spans="1:11" ht="15.4" x14ac:dyDescent="0.45">
      <c r="A198" s="22">
        <v>43986</v>
      </c>
      <c r="B198" s="32" t="s">
        <v>13</v>
      </c>
      <c r="C198" s="13">
        <v>119.99</v>
      </c>
      <c r="D198" s="34" t="s">
        <v>301</v>
      </c>
      <c r="E198" s="15" t="s">
        <v>670</v>
      </c>
      <c r="F198" s="25" t="s">
        <v>303</v>
      </c>
      <c r="H198" s="3"/>
      <c r="I198" s="3"/>
      <c r="J198" s="5"/>
      <c r="K198" s="5"/>
    </row>
    <row r="199" spans="1:11" ht="15.4" x14ac:dyDescent="0.45">
      <c r="A199" s="22">
        <v>43986</v>
      </c>
      <c r="B199" s="32" t="s">
        <v>13</v>
      </c>
      <c r="C199" s="13">
        <v>98.99</v>
      </c>
      <c r="D199" s="34" t="s">
        <v>304</v>
      </c>
      <c r="E199" s="15" t="s">
        <v>670</v>
      </c>
      <c r="F199" s="25" t="s">
        <v>305</v>
      </c>
      <c r="H199" s="3"/>
      <c r="I199" s="3"/>
      <c r="J199" s="5"/>
      <c r="K199" s="5"/>
    </row>
    <row r="200" spans="1:11" ht="15.4" x14ac:dyDescent="0.45">
      <c r="A200" s="22">
        <v>43986</v>
      </c>
      <c r="B200" s="32" t="s">
        <v>13</v>
      </c>
      <c r="C200" s="13">
        <v>98.99</v>
      </c>
      <c r="D200" s="34" t="s">
        <v>304</v>
      </c>
      <c r="E200" s="15" t="s">
        <v>670</v>
      </c>
      <c r="F200" s="25" t="s">
        <v>306</v>
      </c>
      <c r="H200" s="3"/>
      <c r="I200" s="3"/>
      <c r="J200" s="5"/>
      <c r="K200" s="5"/>
    </row>
    <row r="201" spans="1:11" ht="15.4" x14ac:dyDescent="0.45">
      <c r="A201" s="22">
        <v>43986</v>
      </c>
      <c r="B201" s="32" t="s">
        <v>13</v>
      </c>
      <c r="C201" s="13">
        <v>98.99</v>
      </c>
      <c r="D201" s="34" t="s">
        <v>304</v>
      </c>
      <c r="E201" s="15" t="s">
        <v>670</v>
      </c>
      <c r="F201" s="25" t="s">
        <v>307</v>
      </c>
      <c r="H201" s="3"/>
      <c r="I201" s="3"/>
      <c r="J201" s="5"/>
      <c r="K201" s="5"/>
    </row>
    <row r="202" spans="1:11" ht="15.4" x14ac:dyDescent="0.45">
      <c r="A202" s="22">
        <v>43986</v>
      </c>
      <c r="B202" s="32" t="s">
        <v>13</v>
      </c>
      <c r="C202" s="13">
        <v>98.99</v>
      </c>
      <c r="D202" s="34" t="s">
        <v>304</v>
      </c>
      <c r="E202" s="15" t="s">
        <v>670</v>
      </c>
      <c r="F202" s="25" t="s">
        <v>308</v>
      </c>
      <c r="H202" s="3"/>
      <c r="I202" s="3"/>
      <c r="J202" s="5"/>
      <c r="K202" s="5"/>
    </row>
    <row r="203" spans="1:11" ht="15.4" x14ac:dyDescent="0.45">
      <c r="A203" s="22">
        <v>43986</v>
      </c>
      <c r="B203" s="32" t="s">
        <v>13</v>
      </c>
      <c r="C203" s="13">
        <v>98.99</v>
      </c>
      <c r="D203" s="34" t="s">
        <v>304</v>
      </c>
      <c r="E203" s="15" t="s">
        <v>670</v>
      </c>
      <c r="F203" s="25" t="s">
        <v>309</v>
      </c>
      <c r="H203" s="3"/>
      <c r="I203" s="3"/>
      <c r="J203" s="5"/>
      <c r="K203" s="5"/>
    </row>
    <row r="204" spans="1:11" ht="15.4" x14ac:dyDescent="0.45">
      <c r="A204" s="22">
        <v>43986</v>
      </c>
      <c r="B204" s="32" t="s">
        <v>13</v>
      </c>
      <c r="C204" s="13">
        <v>18.899999999999999</v>
      </c>
      <c r="D204" s="34" t="s">
        <v>310</v>
      </c>
      <c r="E204" s="15" t="s">
        <v>670</v>
      </c>
      <c r="F204" s="25" t="s">
        <v>311</v>
      </c>
      <c r="H204" s="3"/>
      <c r="I204" s="3"/>
      <c r="J204" s="5"/>
      <c r="K204" s="5"/>
    </row>
    <row r="205" spans="1:11" ht="15.4" x14ac:dyDescent="0.45">
      <c r="A205" s="22">
        <v>43986</v>
      </c>
      <c r="B205" s="32" t="s">
        <v>18</v>
      </c>
      <c r="C205" s="13">
        <v>109.98</v>
      </c>
      <c r="D205" s="34" t="s">
        <v>312</v>
      </c>
      <c r="E205" s="15" t="s">
        <v>675</v>
      </c>
      <c r="F205" s="25">
        <v>83082</v>
      </c>
      <c r="H205" s="3"/>
      <c r="I205" s="3"/>
      <c r="J205" s="5"/>
      <c r="K205" s="5"/>
    </row>
    <row r="206" spans="1:11" ht="15.4" x14ac:dyDescent="0.45">
      <c r="A206" s="22">
        <v>43986</v>
      </c>
      <c r="B206" s="32" t="s">
        <v>18</v>
      </c>
      <c r="C206" s="13">
        <v>109.98</v>
      </c>
      <c r="D206" s="34" t="s">
        <v>312</v>
      </c>
      <c r="E206" s="15" t="s">
        <v>675</v>
      </c>
      <c r="F206" s="25">
        <v>42388</v>
      </c>
      <c r="H206" s="3"/>
      <c r="I206" s="3"/>
      <c r="J206" s="5"/>
      <c r="K206" s="5"/>
    </row>
    <row r="207" spans="1:11" ht="15.4" x14ac:dyDescent="0.45">
      <c r="A207" s="22">
        <v>43986</v>
      </c>
      <c r="B207" s="32" t="s">
        <v>86</v>
      </c>
      <c r="C207" s="13">
        <v>672.84</v>
      </c>
      <c r="D207" s="34" t="s">
        <v>314</v>
      </c>
      <c r="E207" s="15" t="s">
        <v>240</v>
      </c>
      <c r="F207" s="25">
        <v>3013400390</v>
      </c>
      <c r="H207" s="3"/>
      <c r="I207" s="3"/>
      <c r="J207" s="5"/>
      <c r="K207" s="5"/>
    </row>
    <row r="208" spans="1:11" ht="15.4" x14ac:dyDescent="0.45">
      <c r="A208" s="22">
        <v>43986</v>
      </c>
      <c r="B208" s="32" t="s">
        <v>86</v>
      </c>
      <c r="C208" s="13">
        <v>1516.2</v>
      </c>
      <c r="D208" s="34" t="s">
        <v>314</v>
      </c>
      <c r="E208" s="15" t="s">
        <v>240</v>
      </c>
      <c r="F208" s="25">
        <v>3013400384</v>
      </c>
      <c r="H208" s="3"/>
      <c r="I208" s="3"/>
      <c r="J208" s="5"/>
      <c r="K208" s="5"/>
    </row>
    <row r="209" spans="1:11" ht="15.4" x14ac:dyDescent="0.45">
      <c r="A209" s="22">
        <v>43986</v>
      </c>
      <c r="B209" s="32" t="s">
        <v>86</v>
      </c>
      <c r="C209" s="13">
        <v>977.55</v>
      </c>
      <c r="D209" s="34" t="s">
        <v>314</v>
      </c>
      <c r="E209" s="15" t="s">
        <v>240</v>
      </c>
      <c r="F209" s="25">
        <v>3013400389</v>
      </c>
      <c r="H209" s="3"/>
      <c r="I209" s="3"/>
      <c r="J209" s="5"/>
      <c r="K209" s="5"/>
    </row>
    <row r="210" spans="1:11" ht="15.4" x14ac:dyDescent="0.45">
      <c r="A210" s="22">
        <v>43986</v>
      </c>
      <c r="B210" s="32" t="s">
        <v>73</v>
      </c>
      <c r="C210" s="13">
        <v>203.95</v>
      </c>
      <c r="D210" s="34" t="s">
        <v>315</v>
      </c>
      <c r="E210" s="15" t="s">
        <v>240</v>
      </c>
      <c r="F210" s="25">
        <v>79163060</v>
      </c>
      <c r="H210" s="3"/>
      <c r="I210" s="3"/>
      <c r="J210" s="5"/>
      <c r="K210" s="5"/>
    </row>
    <row r="211" spans="1:11" ht="15.4" x14ac:dyDescent="0.45">
      <c r="A211" s="22">
        <v>43990</v>
      </c>
      <c r="B211" s="32" t="s">
        <v>316</v>
      </c>
      <c r="C211" s="13">
        <v>39144</v>
      </c>
      <c r="D211" s="34" t="s">
        <v>317</v>
      </c>
      <c r="E211" s="15" t="s">
        <v>252</v>
      </c>
      <c r="F211" s="25" t="s">
        <v>318</v>
      </c>
      <c r="H211" s="3"/>
      <c r="I211" s="3"/>
      <c r="J211" s="5"/>
      <c r="K211" s="5"/>
    </row>
    <row r="212" spans="1:11" ht="15.4" x14ac:dyDescent="0.45">
      <c r="A212" s="22">
        <v>43992</v>
      </c>
      <c r="B212" s="32" t="s">
        <v>673</v>
      </c>
      <c r="C212" s="13">
        <v>30381</v>
      </c>
      <c r="D212" s="34" t="s">
        <v>319</v>
      </c>
      <c r="E212" s="15" t="s">
        <v>320</v>
      </c>
      <c r="F212" s="25" t="s">
        <v>321</v>
      </c>
      <c r="H212" s="3"/>
      <c r="I212" s="3"/>
      <c r="J212" s="5"/>
      <c r="K212" s="5"/>
    </row>
    <row r="213" spans="1:11" ht="15.4" x14ac:dyDescent="0.45">
      <c r="A213" s="22">
        <v>43993</v>
      </c>
      <c r="B213" s="32" t="s">
        <v>322</v>
      </c>
      <c r="C213" s="13">
        <v>7500</v>
      </c>
      <c r="D213" s="34" t="s">
        <v>323</v>
      </c>
      <c r="E213" s="15" t="s">
        <v>324</v>
      </c>
      <c r="F213" s="25" t="s">
        <v>325</v>
      </c>
      <c r="H213" s="3"/>
      <c r="I213" s="3"/>
      <c r="J213" s="5"/>
      <c r="K213" s="5"/>
    </row>
    <row r="214" spans="1:11" ht="15.4" x14ac:dyDescent="0.45">
      <c r="A214" s="22">
        <v>43993</v>
      </c>
      <c r="B214" s="32" t="s">
        <v>326</v>
      </c>
      <c r="C214" s="13">
        <v>7500</v>
      </c>
      <c r="D214" s="34" t="s">
        <v>323</v>
      </c>
      <c r="E214" s="15" t="s">
        <v>324</v>
      </c>
      <c r="F214" s="25" t="s">
        <v>325</v>
      </c>
      <c r="H214" s="3"/>
      <c r="I214" s="3"/>
      <c r="J214" s="5"/>
      <c r="K214" s="5"/>
    </row>
    <row r="215" spans="1:11" ht="15.4" x14ac:dyDescent="0.45">
      <c r="A215" s="22">
        <v>43993</v>
      </c>
      <c r="B215" s="32" t="s">
        <v>327</v>
      </c>
      <c r="C215" s="13">
        <v>7500</v>
      </c>
      <c r="D215" s="34" t="s">
        <v>323</v>
      </c>
      <c r="E215" s="15" t="s">
        <v>324</v>
      </c>
      <c r="F215" s="25" t="s">
        <v>325</v>
      </c>
      <c r="H215" s="3"/>
      <c r="I215" s="3"/>
      <c r="J215" s="5"/>
      <c r="K215" s="5"/>
    </row>
    <row r="216" spans="1:11" ht="15.4" x14ac:dyDescent="0.45">
      <c r="A216" s="22">
        <v>43993</v>
      </c>
      <c r="B216" s="32" t="s">
        <v>328</v>
      </c>
      <c r="C216" s="13">
        <v>5900</v>
      </c>
      <c r="D216" s="34" t="s">
        <v>323</v>
      </c>
      <c r="E216" s="15" t="s">
        <v>324</v>
      </c>
      <c r="F216" s="25" t="s">
        <v>325</v>
      </c>
      <c r="H216" s="3"/>
      <c r="I216" s="3"/>
      <c r="J216" s="5"/>
      <c r="K216" s="5"/>
    </row>
    <row r="217" spans="1:11" ht="15.4" x14ac:dyDescent="0.45">
      <c r="A217" s="22">
        <v>43993</v>
      </c>
      <c r="B217" s="32" t="s">
        <v>329</v>
      </c>
      <c r="C217" s="13">
        <v>7330</v>
      </c>
      <c r="D217" s="34" t="s">
        <v>323</v>
      </c>
      <c r="E217" s="15" t="s">
        <v>324</v>
      </c>
      <c r="F217" s="25" t="s">
        <v>325</v>
      </c>
      <c r="H217" s="3"/>
      <c r="I217" s="3"/>
      <c r="J217" s="5"/>
      <c r="K217" s="5"/>
    </row>
    <row r="218" spans="1:11" ht="15.4" x14ac:dyDescent="0.45">
      <c r="A218" s="22">
        <v>43993</v>
      </c>
      <c r="B218" s="32" t="s">
        <v>330</v>
      </c>
      <c r="C218" s="13">
        <v>7500</v>
      </c>
      <c r="D218" s="34" t="s">
        <v>323</v>
      </c>
      <c r="E218" s="15" t="s">
        <v>324</v>
      </c>
      <c r="F218" s="25" t="s">
        <v>325</v>
      </c>
      <c r="H218" s="3"/>
      <c r="I218" s="3"/>
      <c r="J218" s="5"/>
      <c r="K218" s="5"/>
    </row>
    <row r="219" spans="1:11" ht="15.4" x14ac:dyDescent="0.45">
      <c r="A219" s="22">
        <v>43993</v>
      </c>
      <c r="B219" s="32" t="s">
        <v>331</v>
      </c>
      <c r="C219" s="13">
        <v>7500</v>
      </c>
      <c r="D219" s="34" t="s">
        <v>323</v>
      </c>
      <c r="E219" s="15" t="s">
        <v>324</v>
      </c>
      <c r="F219" s="25" t="s">
        <v>325</v>
      </c>
      <c r="H219" s="3"/>
      <c r="I219" s="3"/>
      <c r="J219" s="5"/>
      <c r="K219" s="5"/>
    </row>
    <row r="220" spans="1:11" ht="15.4" x14ac:dyDescent="0.45">
      <c r="A220" s="22">
        <v>43993</v>
      </c>
      <c r="B220" s="32" t="s">
        <v>332</v>
      </c>
      <c r="C220" s="13">
        <v>7500</v>
      </c>
      <c r="D220" s="34" t="s">
        <v>323</v>
      </c>
      <c r="E220" s="15" t="s">
        <v>324</v>
      </c>
      <c r="F220" s="25" t="s">
        <v>325</v>
      </c>
      <c r="H220" s="3"/>
      <c r="I220" s="3"/>
      <c r="J220" s="5"/>
      <c r="K220" s="5"/>
    </row>
    <row r="221" spans="1:11" ht="15.4" x14ac:dyDescent="0.45">
      <c r="A221" s="22">
        <v>43993</v>
      </c>
      <c r="B221" s="32" t="s">
        <v>333</v>
      </c>
      <c r="C221" s="13">
        <v>7500</v>
      </c>
      <c r="D221" s="34" t="s">
        <v>323</v>
      </c>
      <c r="E221" s="15" t="s">
        <v>324</v>
      </c>
      <c r="F221" s="25" t="s">
        <v>325</v>
      </c>
      <c r="H221" s="3"/>
      <c r="I221" s="3"/>
      <c r="J221" s="5"/>
      <c r="K221" s="5"/>
    </row>
    <row r="222" spans="1:11" ht="15.4" x14ac:dyDescent="0.45">
      <c r="A222" s="22">
        <v>43993</v>
      </c>
      <c r="B222" s="32" t="s">
        <v>334</v>
      </c>
      <c r="C222" s="13">
        <v>7500</v>
      </c>
      <c r="D222" s="34" t="s">
        <v>323</v>
      </c>
      <c r="E222" s="15" t="s">
        <v>324</v>
      </c>
      <c r="F222" s="25" t="s">
        <v>325</v>
      </c>
      <c r="H222" s="3"/>
      <c r="I222" s="3"/>
      <c r="J222" s="5"/>
      <c r="K222" s="5"/>
    </row>
    <row r="223" spans="1:11" ht="15.4" x14ac:dyDescent="0.45">
      <c r="A223" s="22">
        <v>43993</v>
      </c>
      <c r="B223" s="32" t="s">
        <v>335</v>
      </c>
      <c r="C223" s="13">
        <v>5563.51</v>
      </c>
      <c r="D223" s="34" t="s">
        <v>323</v>
      </c>
      <c r="E223" s="15" t="s">
        <v>324</v>
      </c>
      <c r="F223" s="25" t="s">
        <v>325</v>
      </c>
      <c r="H223" s="3"/>
      <c r="I223" s="3"/>
      <c r="J223" s="5"/>
      <c r="K223" s="5"/>
    </row>
    <row r="224" spans="1:11" ht="15.4" x14ac:dyDescent="0.45">
      <c r="A224" s="22">
        <v>43993</v>
      </c>
      <c r="B224" s="32" t="s">
        <v>336</v>
      </c>
      <c r="C224" s="13">
        <v>7500</v>
      </c>
      <c r="D224" s="34" t="s">
        <v>323</v>
      </c>
      <c r="E224" s="15" t="s">
        <v>324</v>
      </c>
      <c r="F224" s="25" t="s">
        <v>325</v>
      </c>
      <c r="H224" s="3"/>
      <c r="I224" s="3"/>
      <c r="J224" s="5"/>
      <c r="K224" s="5"/>
    </row>
    <row r="225" spans="1:11" ht="15.4" x14ac:dyDescent="0.45">
      <c r="A225" s="22">
        <v>43993</v>
      </c>
      <c r="B225" s="32" t="s">
        <v>337</v>
      </c>
      <c r="C225" s="13">
        <v>7500</v>
      </c>
      <c r="D225" s="34" t="s">
        <v>323</v>
      </c>
      <c r="E225" s="15" t="s">
        <v>324</v>
      </c>
      <c r="F225" s="25" t="s">
        <v>325</v>
      </c>
      <c r="H225" s="3"/>
      <c r="I225" s="3"/>
      <c r="J225" s="5"/>
      <c r="K225" s="5"/>
    </row>
    <row r="226" spans="1:11" ht="15.4" x14ac:dyDescent="0.45">
      <c r="A226" s="22">
        <v>43993</v>
      </c>
      <c r="B226" s="32" t="s">
        <v>338</v>
      </c>
      <c r="C226" s="13">
        <v>37.83</v>
      </c>
      <c r="D226" s="34" t="s">
        <v>339</v>
      </c>
      <c r="E226" s="15" t="s">
        <v>670</v>
      </c>
      <c r="F226" s="25" t="s">
        <v>340</v>
      </c>
      <c r="H226" s="3"/>
      <c r="I226" s="3"/>
      <c r="J226" s="5"/>
      <c r="K226" s="5"/>
    </row>
    <row r="227" spans="1:11" ht="15.4" x14ac:dyDescent="0.45">
      <c r="A227" s="22">
        <v>43993</v>
      </c>
      <c r="B227" s="32" t="s">
        <v>341</v>
      </c>
      <c r="C227" s="13">
        <v>7500</v>
      </c>
      <c r="D227" s="34" t="s">
        <v>323</v>
      </c>
      <c r="E227" s="15" t="s">
        <v>324</v>
      </c>
      <c r="F227" s="25" t="s">
        <v>325</v>
      </c>
      <c r="H227" s="3"/>
      <c r="I227" s="3"/>
      <c r="J227" s="5"/>
      <c r="K227" s="5"/>
    </row>
    <row r="228" spans="1:11" ht="15.4" x14ac:dyDescent="0.45">
      <c r="A228" s="22">
        <v>43993</v>
      </c>
      <c r="B228" s="32" t="s">
        <v>342</v>
      </c>
      <c r="C228" s="13">
        <v>7500</v>
      </c>
      <c r="D228" s="34" t="s">
        <v>323</v>
      </c>
      <c r="E228" s="15" t="s">
        <v>324</v>
      </c>
      <c r="F228" s="25" t="s">
        <v>325</v>
      </c>
      <c r="H228" s="3"/>
      <c r="I228" s="3"/>
      <c r="J228" s="5"/>
      <c r="K228" s="5"/>
    </row>
    <row r="229" spans="1:11" ht="15.4" x14ac:dyDescent="0.45">
      <c r="A229" s="22">
        <v>43993</v>
      </c>
      <c r="B229" s="32" t="s">
        <v>343</v>
      </c>
      <c r="C229" s="13">
        <v>6500</v>
      </c>
      <c r="D229" s="34" t="s">
        <v>323</v>
      </c>
      <c r="E229" s="15" t="s">
        <v>324</v>
      </c>
      <c r="F229" s="25" t="s">
        <v>325</v>
      </c>
      <c r="H229" s="3"/>
      <c r="I229" s="3"/>
      <c r="J229" s="5"/>
      <c r="K229" s="5"/>
    </row>
    <row r="230" spans="1:11" ht="15.4" x14ac:dyDescent="0.45">
      <c r="A230" s="22">
        <v>43993</v>
      </c>
      <c r="B230" s="32" t="s">
        <v>344</v>
      </c>
      <c r="C230" s="13">
        <v>7500</v>
      </c>
      <c r="D230" s="34" t="s">
        <v>323</v>
      </c>
      <c r="E230" s="15" t="s">
        <v>324</v>
      </c>
      <c r="F230" s="25" t="s">
        <v>325</v>
      </c>
      <c r="H230" s="3"/>
      <c r="I230" s="3"/>
      <c r="J230" s="5"/>
      <c r="K230" s="5"/>
    </row>
    <row r="231" spans="1:11" ht="15.4" x14ac:dyDescent="0.45">
      <c r="A231" s="22">
        <v>43993</v>
      </c>
      <c r="B231" s="32" t="s">
        <v>345</v>
      </c>
      <c r="C231" s="13">
        <v>7414.43</v>
      </c>
      <c r="D231" s="34" t="s">
        <v>323</v>
      </c>
      <c r="E231" s="15" t="s">
        <v>324</v>
      </c>
      <c r="F231" s="25" t="s">
        <v>325</v>
      </c>
      <c r="H231" s="3"/>
      <c r="I231" s="3"/>
      <c r="J231" s="5"/>
      <c r="K231" s="5"/>
    </row>
    <row r="232" spans="1:11" ht="15.4" x14ac:dyDescent="0.45">
      <c r="A232" s="22">
        <v>43993</v>
      </c>
      <c r="B232" s="32" t="s">
        <v>346</v>
      </c>
      <c r="C232" s="13">
        <v>7500</v>
      </c>
      <c r="D232" s="34" t="s">
        <v>323</v>
      </c>
      <c r="E232" s="15" t="s">
        <v>324</v>
      </c>
      <c r="F232" s="25" t="s">
        <v>325</v>
      </c>
      <c r="H232" s="3"/>
      <c r="I232" s="3"/>
      <c r="J232" s="5"/>
      <c r="K232" s="5"/>
    </row>
    <row r="233" spans="1:11" ht="15.4" x14ac:dyDescent="0.45">
      <c r="A233" s="22">
        <v>43993</v>
      </c>
      <c r="B233" s="32" t="s">
        <v>347</v>
      </c>
      <c r="C233" s="13">
        <v>7500</v>
      </c>
      <c r="D233" s="34" t="s">
        <v>323</v>
      </c>
      <c r="E233" s="15" t="s">
        <v>324</v>
      </c>
      <c r="F233" s="25" t="s">
        <v>325</v>
      </c>
      <c r="H233" s="3"/>
      <c r="I233" s="3"/>
      <c r="J233" s="5"/>
      <c r="K233" s="5"/>
    </row>
    <row r="234" spans="1:11" ht="15.4" x14ac:dyDescent="0.45">
      <c r="A234" s="22">
        <v>43993</v>
      </c>
      <c r="B234" s="32" t="s">
        <v>348</v>
      </c>
      <c r="C234" s="13">
        <v>7500</v>
      </c>
      <c r="D234" s="34" t="s">
        <v>323</v>
      </c>
      <c r="E234" s="15" t="s">
        <v>324</v>
      </c>
      <c r="F234" s="25" t="s">
        <v>325</v>
      </c>
      <c r="H234" s="3"/>
      <c r="I234" s="3"/>
      <c r="J234" s="5"/>
      <c r="K234" s="5"/>
    </row>
    <row r="235" spans="1:11" ht="15.4" x14ac:dyDescent="0.45">
      <c r="A235" s="22">
        <v>43993</v>
      </c>
      <c r="B235" s="32" t="s">
        <v>349</v>
      </c>
      <c r="C235" s="13">
        <v>7500</v>
      </c>
      <c r="D235" s="34" t="s">
        <v>323</v>
      </c>
      <c r="E235" s="15" t="s">
        <v>324</v>
      </c>
      <c r="F235" s="25" t="s">
        <v>325</v>
      </c>
      <c r="H235" s="3"/>
      <c r="I235" s="3"/>
      <c r="J235" s="5"/>
      <c r="K235" s="5"/>
    </row>
    <row r="236" spans="1:11" ht="15.4" x14ac:dyDescent="0.45">
      <c r="A236" s="22">
        <v>43993</v>
      </c>
      <c r="B236" s="32" t="s">
        <v>350</v>
      </c>
      <c r="C236" s="13">
        <v>7500</v>
      </c>
      <c r="D236" s="34" t="s">
        <v>323</v>
      </c>
      <c r="E236" s="15" t="s">
        <v>324</v>
      </c>
      <c r="F236" s="25" t="s">
        <v>325</v>
      </c>
      <c r="H236" s="3"/>
      <c r="I236" s="3"/>
      <c r="J236" s="5"/>
      <c r="K236" s="5"/>
    </row>
    <row r="237" spans="1:11" ht="15.4" x14ac:dyDescent="0.45">
      <c r="A237" s="22">
        <v>43993</v>
      </c>
      <c r="B237" s="32" t="s">
        <v>351</v>
      </c>
      <c r="C237" s="13">
        <v>7500</v>
      </c>
      <c r="D237" s="34" t="s">
        <v>323</v>
      </c>
      <c r="E237" s="15" t="s">
        <v>324</v>
      </c>
      <c r="F237" s="25" t="s">
        <v>325</v>
      </c>
      <c r="H237" s="3"/>
      <c r="I237" s="3"/>
      <c r="J237" s="5"/>
      <c r="K237" s="5"/>
    </row>
    <row r="238" spans="1:11" ht="30.75" x14ac:dyDescent="0.45">
      <c r="A238" s="22">
        <v>43993</v>
      </c>
      <c r="B238" s="32" t="s">
        <v>64</v>
      </c>
      <c r="C238" s="13">
        <v>105800</v>
      </c>
      <c r="D238" s="34" t="s">
        <v>352</v>
      </c>
      <c r="E238" s="15" t="s">
        <v>252</v>
      </c>
      <c r="F238" s="25" t="s">
        <v>353</v>
      </c>
      <c r="H238" s="3"/>
      <c r="I238" s="3"/>
      <c r="J238" s="5"/>
      <c r="K238" s="5"/>
    </row>
    <row r="239" spans="1:11" ht="30.75" x14ac:dyDescent="0.45">
      <c r="A239" s="22">
        <v>43993</v>
      </c>
      <c r="B239" s="32" t="s">
        <v>64</v>
      </c>
      <c r="C239" s="13">
        <v>3450</v>
      </c>
      <c r="D239" s="34" t="s">
        <v>354</v>
      </c>
      <c r="E239" s="15" t="s">
        <v>252</v>
      </c>
      <c r="F239" s="25" t="s">
        <v>355</v>
      </c>
      <c r="H239" s="3"/>
      <c r="I239" s="3"/>
      <c r="J239" s="5"/>
      <c r="K239" s="5"/>
    </row>
    <row r="240" spans="1:11" ht="15.4" x14ac:dyDescent="0.45">
      <c r="A240" s="22">
        <v>43993</v>
      </c>
      <c r="B240" s="32" t="s">
        <v>356</v>
      </c>
      <c r="C240" s="13">
        <v>5515</v>
      </c>
      <c r="D240" s="34" t="s">
        <v>323</v>
      </c>
      <c r="E240" s="15" t="s">
        <v>324</v>
      </c>
      <c r="F240" s="25" t="s">
        <v>357</v>
      </c>
      <c r="H240" s="3"/>
      <c r="I240" s="3"/>
      <c r="J240" s="5"/>
      <c r="K240" s="5"/>
    </row>
    <row r="241" spans="1:11" ht="15.4" x14ac:dyDescent="0.45">
      <c r="A241" s="22">
        <v>43993</v>
      </c>
      <c r="B241" s="32" t="s">
        <v>358</v>
      </c>
      <c r="C241" s="13">
        <v>7500</v>
      </c>
      <c r="D241" s="34" t="s">
        <v>323</v>
      </c>
      <c r="E241" s="15" t="s">
        <v>324</v>
      </c>
      <c r="F241" s="25" t="s">
        <v>325</v>
      </c>
      <c r="H241" s="3"/>
      <c r="I241" s="3"/>
      <c r="J241" s="5"/>
      <c r="K241" s="5"/>
    </row>
    <row r="242" spans="1:11" ht="15.4" x14ac:dyDescent="0.45">
      <c r="A242" s="22">
        <v>43993</v>
      </c>
      <c r="B242" s="32" t="s">
        <v>359</v>
      </c>
      <c r="C242" s="13">
        <v>7500</v>
      </c>
      <c r="D242" s="34" t="s">
        <v>323</v>
      </c>
      <c r="E242" s="15" t="s">
        <v>324</v>
      </c>
      <c r="F242" s="25" t="s">
        <v>325</v>
      </c>
      <c r="H242" s="3"/>
      <c r="I242" s="3"/>
      <c r="J242" s="5"/>
      <c r="K242" s="5"/>
    </row>
    <row r="243" spans="1:11" ht="15.4" x14ac:dyDescent="0.45">
      <c r="A243" s="22">
        <v>43993</v>
      </c>
      <c r="B243" s="32" t="s">
        <v>360</v>
      </c>
      <c r="C243" s="13">
        <v>7500</v>
      </c>
      <c r="D243" s="34" t="s">
        <v>323</v>
      </c>
      <c r="E243" s="15" t="s">
        <v>324</v>
      </c>
      <c r="F243" s="25" t="s">
        <v>325</v>
      </c>
      <c r="H243" s="3"/>
      <c r="I243" s="3"/>
      <c r="J243" s="5"/>
      <c r="K243" s="5"/>
    </row>
    <row r="244" spans="1:11" ht="15.4" x14ac:dyDescent="0.45">
      <c r="A244" s="22">
        <v>43993</v>
      </c>
      <c r="B244" s="32" t="s">
        <v>361</v>
      </c>
      <c r="C244" s="13">
        <v>7500</v>
      </c>
      <c r="D244" s="34" t="s">
        <v>323</v>
      </c>
      <c r="E244" s="15" t="s">
        <v>324</v>
      </c>
      <c r="F244" s="25" t="s">
        <v>325</v>
      </c>
      <c r="H244" s="3"/>
      <c r="I244" s="3"/>
      <c r="J244" s="5"/>
      <c r="K244" s="5"/>
    </row>
    <row r="245" spans="1:11" ht="15.4" x14ac:dyDescent="0.45">
      <c r="A245" s="22">
        <v>43993</v>
      </c>
      <c r="B245" s="32" t="s">
        <v>362</v>
      </c>
      <c r="C245" s="13">
        <v>7500</v>
      </c>
      <c r="D245" s="34" t="s">
        <v>323</v>
      </c>
      <c r="E245" s="15" t="s">
        <v>324</v>
      </c>
      <c r="F245" s="25" t="s">
        <v>325</v>
      </c>
      <c r="H245" s="3"/>
      <c r="I245" s="3"/>
      <c r="J245" s="5"/>
      <c r="K245" s="5"/>
    </row>
    <row r="246" spans="1:11" ht="15.4" x14ac:dyDescent="0.45">
      <c r="A246" s="22">
        <v>43993</v>
      </c>
      <c r="B246" s="32" t="s">
        <v>363</v>
      </c>
      <c r="C246" s="13">
        <v>7500</v>
      </c>
      <c r="D246" s="34" t="s">
        <v>323</v>
      </c>
      <c r="E246" s="15" t="s">
        <v>324</v>
      </c>
      <c r="F246" s="25" t="s">
        <v>325</v>
      </c>
      <c r="H246" s="3"/>
      <c r="I246" s="3"/>
      <c r="J246" s="5"/>
      <c r="K246" s="5"/>
    </row>
    <row r="247" spans="1:11" ht="15.4" x14ac:dyDescent="0.45">
      <c r="A247" s="22">
        <v>43993</v>
      </c>
      <c r="B247" s="32" t="s">
        <v>364</v>
      </c>
      <c r="C247" s="13">
        <v>7500</v>
      </c>
      <c r="D247" s="34" t="s">
        <v>323</v>
      </c>
      <c r="E247" s="15" t="s">
        <v>324</v>
      </c>
      <c r="F247" s="25" t="s">
        <v>325</v>
      </c>
      <c r="H247" s="3"/>
      <c r="I247" s="3"/>
      <c r="J247" s="5"/>
      <c r="K247" s="5"/>
    </row>
    <row r="248" spans="1:11" ht="15.4" x14ac:dyDescent="0.45">
      <c r="A248" s="22">
        <v>43993</v>
      </c>
      <c r="B248" s="32" t="s">
        <v>365</v>
      </c>
      <c r="C248" s="13">
        <v>5284</v>
      </c>
      <c r="D248" s="34" t="s">
        <v>323</v>
      </c>
      <c r="E248" s="15" t="s">
        <v>324</v>
      </c>
      <c r="F248" s="25" t="s">
        <v>325</v>
      </c>
      <c r="H248" s="3"/>
      <c r="I248" s="3"/>
      <c r="J248" s="5"/>
      <c r="K248" s="5"/>
    </row>
    <row r="249" spans="1:11" ht="15.4" x14ac:dyDescent="0.45">
      <c r="A249" s="22">
        <v>43993</v>
      </c>
      <c r="B249" s="32" t="s">
        <v>366</v>
      </c>
      <c r="C249" s="13">
        <v>7500</v>
      </c>
      <c r="D249" s="34" t="s">
        <v>323</v>
      </c>
      <c r="E249" s="15" t="s">
        <v>324</v>
      </c>
      <c r="F249" s="25" t="s">
        <v>325</v>
      </c>
      <c r="H249" s="3"/>
      <c r="I249" s="3"/>
      <c r="J249" s="5"/>
      <c r="K249" s="5"/>
    </row>
    <row r="250" spans="1:11" ht="15.4" x14ac:dyDescent="0.45">
      <c r="A250" s="22">
        <v>43993</v>
      </c>
      <c r="B250" s="32" t="s">
        <v>367</v>
      </c>
      <c r="C250" s="13">
        <v>7500</v>
      </c>
      <c r="D250" s="34" t="s">
        <v>323</v>
      </c>
      <c r="E250" s="15" t="s">
        <v>324</v>
      </c>
      <c r="F250" s="25" t="s">
        <v>325</v>
      </c>
      <c r="H250" s="3"/>
      <c r="I250" s="3"/>
      <c r="J250" s="5"/>
      <c r="K250" s="5"/>
    </row>
    <row r="251" spans="1:11" ht="15.4" x14ac:dyDescent="0.45">
      <c r="A251" s="22">
        <v>43993</v>
      </c>
      <c r="B251" s="32" t="s">
        <v>368</v>
      </c>
      <c r="C251" s="13">
        <v>7500</v>
      </c>
      <c r="D251" s="34" t="s">
        <v>323</v>
      </c>
      <c r="E251" s="15" t="s">
        <v>324</v>
      </c>
      <c r="F251" s="25" t="s">
        <v>325</v>
      </c>
      <c r="H251" s="3"/>
      <c r="I251" s="3"/>
      <c r="J251" s="5"/>
      <c r="K251" s="5"/>
    </row>
    <row r="252" spans="1:11" ht="15.4" x14ac:dyDescent="0.45">
      <c r="A252" s="22">
        <v>43993</v>
      </c>
      <c r="B252" s="32" t="s">
        <v>369</v>
      </c>
      <c r="C252" s="13">
        <v>7500</v>
      </c>
      <c r="D252" s="34" t="s">
        <v>323</v>
      </c>
      <c r="E252" s="15" t="s">
        <v>324</v>
      </c>
      <c r="F252" s="25" t="s">
        <v>325</v>
      </c>
      <c r="H252" s="3"/>
      <c r="I252" s="3"/>
      <c r="J252" s="5"/>
      <c r="K252" s="5"/>
    </row>
    <row r="253" spans="1:11" ht="15.4" x14ac:dyDescent="0.45">
      <c r="A253" s="22">
        <v>43993</v>
      </c>
      <c r="B253" s="32" t="s">
        <v>370</v>
      </c>
      <c r="C253" s="13">
        <v>6700</v>
      </c>
      <c r="D253" s="34" t="s">
        <v>323</v>
      </c>
      <c r="E253" s="15" t="s">
        <v>324</v>
      </c>
      <c r="F253" s="25" t="s">
        <v>325</v>
      </c>
      <c r="H253" s="3"/>
      <c r="I253" s="3"/>
      <c r="J253" s="5"/>
      <c r="K253" s="5"/>
    </row>
    <row r="254" spans="1:11" ht="15.4" x14ac:dyDescent="0.45">
      <c r="A254" s="22">
        <v>43993</v>
      </c>
      <c r="B254" s="32" t="s">
        <v>371</v>
      </c>
      <c r="C254" s="13">
        <v>7500</v>
      </c>
      <c r="D254" s="34" t="s">
        <v>323</v>
      </c>
      <c r="E254" s="15" t="s">
        <v>324</v>
      </c>
      <c r="F254" s="25" t="s">
        <v>325</v>
      </c>
      <c r="H254" s="3"/>
      <c r="I254" s="3"/>
      <c r="J254" s="5"/>
      <c r="K254" s="5"/>
    </row>
    <row r="255" spans="1:11" ht="15.4" x14ac:dyDescent="0.45">
      <c r="A255" s="22">
        <v>43993</v>
      </c>
      <c r="B255" s="32" t="s">
        <v>372</v>
      </c>
      <c r="C255" s="13">
        <v>7414.21</v>
      </c>
      <c r="D255" s="34" t="s">
        <v>323</v>
      </c>
      <c r="E255" s="15" t="s">
        <v>324</v>
      </c>
      <c r="F255" s="25" t="s">
        <v>325</v>
      </c>
      <c r="H255" s="3"/>
      <c r="I255" s="3"/>
      <c r="J255" s="5"/>
      <c r="K255" s="5"/>
    </row>
    <row r="256" spans="1:11" ht="15.4" x14ac:dyDescent="0.45">
      <c r="A256" s="22">
        <v>43993</v>
      </c>
      <c r="B256" s="32" t="s">
        <v>373</v>
      </c>
      <c r="C256" s="13">
        <v>7500</v>
      </c>
      <c r="D256" s="34" t="s">
        <v>323</v>
      </c>
      <c r="E256" s="15" t="s">
        <v>324</v>
      </c>
      <c r="F256" s="25" t="s">
        <v>325</v>
      </c>
      <c r="H256" s="3"/>
      <c r="I256" s="3"/>
      <c r="J256" s="5"/>
      <c r="K256" s="5"/>
    </row>
    <row r="257" spans="1:11" ht="15.4" x14ac:dyDescent="0.45">
      <c r="A257" s="22">
        <v>43993</v>
      </c>
      <c r="B257" s="32" t="s">
        <v>374</v>
      </c>
      <c r="C257" s="13">
        <v>5154</v>
      </c>
      <c r="D257" s="34" t="s">
        <v>323</v>
      </c>
      <c r="E257" s="15" t="s">
        <v>324</v>
      </c>
      <c r="F257" s="25" t="s">
        <v>325</v>
      </c>
      <c r="H257" s="3"/>
      <c r="I257" s="3"/>
      <c r="J257" s="5"/>
      <c r="K257" s="5"/>
    </row>
    <row r="258" spans="1:11" ht="15.4" x14ac:dyDescent="0.45">
      <c r="A258" s="22">
        <v>43993</v>
      </c>
      <c r="B258" s="32" t="s">
        <v>375</v>
      </c>
      <c r="C258" s="13">
        <v>4750</v>
      </c>
      <c r="D258" s="34" t="s">
        <v>323</v>
      </c>
      <c r="E258" s="15" t="s">
        <v>324</v>
      </c>
      <c r="F258" s="25" t="s">
        <v>325</v>
      </c>
      <c r="H258" s="3"/>
      <c r="I258" s="3"/>
      <c r="J258" s="5"/>
      <c r="K258" s="5"/>
    </row>
    <row r="259" spans="1:11" ht="15.4" x14ac:dyDescent="0.45">
      <c r="A259" s="22">
        <v>43993</v>
      </c>
      <c r="B259" s="32" t="s">
        <v>376</v>
      </c>
      <c r="C259" s="13">
        <v>7500</v>
      </c>
      <c r="D259" s="34" t="s">
        <v>323</v>
      </c>
      <c r="E259" s="15" t="s">
        <v>324</v>
      </c>
      <c r="F259" s="25" t="s">
        <v>325</v>
      </c>
      <c r="H259" s="3"/>
      <c r="I259" s="3"/>
      <c r="J259" s="5"/>
      <c r="K259" s="5"/>
    </row>
    <row r="260" spans="1:11" ht="15.4" x14ac:dyDescent="0.45">
      <c r="A260" s="22">
        <v>43993</v>
      </c>
      <c r="B260" s="32" t="s">
        <v>377</v>
      </c>
      <c r="C260" s="13">
        <v>505.16</v>
      </c>
      <c r="D260" s="34" t="s">
        <v>378</v>
      </c>
      <c r="E260" s="15" t="s">
        <v>246</v>
      </c>
      <c r="F260" s="25">
        <v>5838746</v>
      </c>
      <c r="H260" s="3"/>
      <c r="I260" s="3"/>
      <c r="J260" s="5"/>
      <c r="K260" s="5"/>
    </row>
    <row r="261" spans="1:11" ht="15.4" x14ac:dyDescent="0.45">
      <c r="A261" s="22">
        <v>43993</v>
      </c>
      <c r="B261" s="32" t="s">
        <v>377</v>
      </c>
      <c r="C261" s="13">
        <v>263.94</v>
      </c>
      <c r="D261" s="34" t="s">
        <v>378</v>
      </c>
      <c r="E261" s="15" t="s">
        <v>246</v>
      </c>
      <c r="F261" s="25">
        <v>6981884</v>
      </c>
      <c r="H261" s="3"/>
      <c r="I261" s="3"/>
      <c r="J261" s="5"/>
      <c r="K261" s="5"/>
    </row>
    <row r="262" spans="1:11" ht="15.4" x14ac:dyDescent="0.45">
      <c r="A262" s="22">
        <v>43993</v>
      </c>
      <c r="B262" s="32" t="s">
        <v>377</v>
      </c>
      <c r="C262" s="13">
        <v>600.46</v>
      </c>
      <c r="D262" s="34" t="s">
        <v>378</v>
      </c>
      <c r="E262" s="15" t="s">
        <v>246</v>
      </c>
      <c r="F262" s="25">
        <v>7159515</v>
      </c>
      <c r="H262" s="3"/>
      <c r="I262" s="3"/>
      <c r="J262" s="5"/>
      <c r="K262" s="5"/>
    </row>
    <row r="263" spans="1:11" ht="15.4" x14ac:dyDescent="0.45">
      <c r="A263" s="22">
        <v>43993</v>
      </c>
      <c r="B263" s="32" t="s">
        <v>377</v>
      </c>
      <c r="C263" s="13">
        <v>643.24</v>
      </c>
      <c r="D263" s="34" t="s">
        <v>378</v>
      </c>
      <c r="E263" s="15" t="s">
        <v>246</v>
      </c>
      <c r="F263" s="25">
        <v>7333638</v>
      </c>
      <c r="H263" s="3"/>
      <c r="I263" s="3"/>
      <c r="J263" s="5"/>
      <c r="K263" s="5"/>
    </row>
    <row r="264" spans="1:11" ht="15.4" x14ac:dyDescent="0.45">
      <c r="A264" s="22">
        <v>43993</v>
      </c>
      <c r="B264" s="32" t="s">
        <v>681</v>
      </c>
      <c r="C264" s="13">
        <v>7500</v>
      </c>
      <c r="D264" s="34" t="s">
        <v>323</v>
      </c>
      <c r="E264" s="15" t="s">
        <v>324</v>
      </c>
      <c r="F264" s="25" t="s">
        <v>325</v>
      </c>
      <c r="H264" s="3"/>
      <c r="I264" s="3"/>
      <c r="J264" s="5"/>
      <c r="K264" s="5"/>
    </row>
    <row r="265" spans="1:11" ht="15.4" x14ac:dyDescent="0.45">
      <c r="A265" s="22">
        <v>43993</v>
      </c>
      <c r="B265" s="32" t="s">
        <v>674</v>
      </c>
      <c r="C265" s="13">
        <v>7500</v>
      </c>
      <c r="D265" s="34" t="s">
        <v>323</v>
      </c>
      <c r="E265" s="15" t="s">
        <v>324</v>
      </c>
      <c r="F265" s="25" t="s">
        <v>325</v>
      </c>
      <c r="H265" s="3"/>
      <c r="I265" s="3"/>
      <c r="J265" s="5"/>
      <c r="K265" s="5"/>
    </row>
    <row r="266" spans="1:11" ht="15.4" x14ac:dyDescent="0.45">
      <c r="A266" s="22">
        <v>43993</v>
      </c>
      <c r="B266" s="32" t="s">
        <v>379</v>
      </c>
      <c r="C266" s="13">
        <v>7500</v>
      </c>
      <c r="D266" s="34" t="s">
        <v>323</v>
      </c>
      <c r="E266" s="15" t="s">
        <v>324</v>
      </c>
      <c r="F266" s="25" t="s">
        <v>325</v>
      </c>
      <c r="H266" s="3"/>
      <c r="I266" s="3"/>
      <c r="J266" s="5"/>
      <c r="K266" s="5"/>
    </row>
    <row r="267" spans="1:11" ht="15.4" x14ac:dyDescent="0.45">
      <c r="A267" s="22">
        <v>43993</v>
      </c>
      <c r="B267" s="32" t="s">
        <v>380</v>
      </c>
      <c r="C267" s="13">
        <v>3093.33</v>
      </c>
      <c r="D267" s="34" t="s">
        <v>323</v>
      </c>
      <c r="E267" s="15" t="s">
        <v>324</v>
      </c>
      <c r="F267" s="25" t="s">
        <v>325</v>
      </c>
      <c r="H267" s="3"/>
      <c r="I267" s="3"/>
      <c r="J267" s="5"/>
      <c r="K267" s="5"/>
    </row>
    <row r="268" spans="1:11" ht="15.4" x14ac:dyDescent="0.45">
      <c r="A268" s="22">
        <v>43993</v>
      </c>
      <c r="B268" s="32" t="s">
        <v>381</v>
      </c>
      <c r="C268" s="13">
        <v>5524.02</v>
      </c>
      <c r="D268" s="34" t="s">
        <v>323</v>
      </c>
      <c r="E268" s="15" t="s">
        <v>324</v>
      </c>
      <c r="F268" s="25" t="s">
        <v>325</v>
      </c>
      <c r="H268" s="3"/>
      <c r="I268" s="3"/>
      <c r="J268" s="5"/>
      <c r="K268" s="5"/>
    </row>
    <row r="269" spans="1:11" ht="15.4" x14ac:dyDescent="0.45">
      <c r="A269" s="22">
        <v>43993</v>
      </c>
      <c r="B269" s="32" t="s">
        <v>382</v>
      </c>
      <c r="C269" s="13">
        <v>7500</v>
      </c>
      <c r="D269" s="34" t="s">
        <v>323</v>
      </c>
      <c r="E269" s="15" t="s">
        <v>324</v>
      </c>
      <c r="F269" s="25" t="s">
        <v>325</v>
      </c>
      <c r="H269" s="3"/>
      <c r="I269" s="3"/>
      <c r="J269" s="5"/>
      <c r="K269" s="5"/>
    </row>
    <row r="270" spans="1:11" ht="15.4" x14ac:dyDescent="0.45">
      <c r="A270" s="22">
        <v>43993</v>
      </c>
      <c r="B270" s="32" t="s">
        <v>383</v>
      </c>
      <c r="C270" s="13">
        <v>7500</v>
      </c>
      <c r="D270" s="34" t="s">
        <v>323</v>
      </c>
      <c r="E270" s="15" t="s">
        <v>324</v>
      </c>
      <c r="F270" s="25" t="s">
        <v>325</v>
      </c>
      <c r="H270" s="3"/>
      <c r="I270" s="3"/>
      <c r="J270" s="5"/>
      <c r="K270" s="5"/>
    </row>
    <row r="271" spans="1:11" ht="15.4" x14ac:dyDescent="0.45">
      <c r="A271" s="22">
        <v>43993</v>
      </c>
      <c r="B271" s="32" t="s">
        <v>384</v>
      </c>
      <c r="C271" s="13">
        <v>7500</v>
      </c>
      <c r="D271" s="34" t="s">
        <v>323</v>
      </c>
      <c r="E271" s="15" t="s">
        <v>324</v>
      </c>
      <c r="F271" s="25" t="s">
        <v>325</v>
      </c>
      <c r="H271" s="3"/>
      <c r="I271" s="3"/>
      <c r="J271" s="5"/>
      <c r="K271" s="5"/>
    </row>
    <row r="272" spans="1:11" ht="15.4" x14ac:dyDescent="0.45">
      <c r="A272" s="22">
        <v>43993</v>
      </c>
      <c r="B272" s="32" t="s">
        <v>385</v>
      </c>
      <c r="C272" s="13">
        <v>7500</v>
      </c>
      <c r="D272" s="34" t="s">
        <v>323</v>
      </c>
      <c r="E272" s="15" t="s">
        <v>324</v>
      </c>
      <c r="F272" s="25" t="s">
        <v>325</v>
      </c>
      <c r="H272" s="3"/>
      <c r="I272" s="3"/>
      <c r="J272" s="5"/>
      <c r="K272" s="5"/>
    </row>
    <row r="273" spans="1:11" ht="15.4" x14ac:dyDescent="0.45">
      <c r="A273" s="22">
        <v>43993</v>
      </c>
      <c r="B273" s="32" t="s">
        <v>386</v>
      </c>
      <c r="C273" s="13">
        <v>7500</v>
      </c>
      <c r="D273" s="34" t="s">
        <v>323</v>
      </c>
      <c r="E273" s="15" t="s">
        <v>324</v>
      </c>
      <c r="F273" s="25" t="s">
        <v>325</v>
      </c>
      <c r="H273" s="3"/>
      <c r="I273" s="3"/>
      <c r="J273" s="5"/>
      <c r="K273" s="5"/>
    </row>
    <row r="274" spans="1:11" ht="15.4" x14ac:dyDescent="0.45">
      <c r="A274" s="22">
        <v>43993</v>
      </c>
      <c r="B274" s="32" t="s">
        <v>387</v>
      </c>
      <c r="C274" s="13">
        <v>7500</v>
      </c>
      <c r="D274" s="34" t="s">
        <v>323</v>
      </c>
      <c r="E274" s="15" t="s">
        <v>324</v>
      </c>
      <c r="F274" s="25" t="s">
        <v>325</v>
      </c>
      <c r="H274" s="3"/>
      <c r="I274" s="3"/>
      <c r="J274" s="5"/>
      <c r="K274" s="5"/>
    </row>
    <row r="275" spans="1:11" ht="15.4" x14ac:dyDescent="0.45">
      <c r="A275" s="22">
        <v>43993</v>
      </c>
      <c r="B275" s="32" t="s">
        <v>388</v>
      </c>
      <c r="C275" s="13">
        <v>7500</v>
      </c>
      <c r="D275" s="34" t="s">
        <v>323</v>
      </c>
      <c r="E275" s="15" t="s">
        <v>324</v>
      </c>
      <c r="F275" s="25" t="s">
        <v>325</v>
      </c>
      <c r="H275" s="3"/>
      <c r="I275" s="3"/>
      <c r="J275" s="5"/>
      <c r="K275" s="5"/>
    </row>
    <row r="276" spans="1:11" ht="15.4" x14ac:dyDescent="0.45">
      <c r="A276" s="22">
        <v>43993</v>
      </c>
      <c r="B276" s="32" t="s">
        <v>389</v>
      </c>
      <c r="C276" s="13">
        <v>7500</v>
      </c>
      <c r="D276" s="34" t="s">
        <v>323</v>
      </c>
      <c r="E276" s="15" t="s">
        <v>324</v>
      </c>
      <c r="F276" s="25" t="s">
        <v>325</v>
      </c>
      <c r="H276" s="3"/>
      <c r="I276" s="3"/>
      <c r="J276" s="5"/>
      <c r="K276" s="5"/>
    </row>
    <row r="277" spans="1:11" ht="15.4" x14ac:dyDescent="0.45">
      <c r="A277" s="22">
        <v>43993</v>
      </c>
      <c r="B277" s="32" t="s">
        <v>390</v>
      </c>
      <c r="C277" s="13">
        <v>7500</v>
      </c>
      <c r="D277" s="34" t="s">
        <v>323</v>
      </c>
      <c r="E277" s="15" t="s">
        <v>324</v>
      </c>
      <c r="F277" s="25" t="s">
        <v>325</v>
      </c>
      <c r="H277" s="3"/>
      <c r="I277" s="3"/>
      <c r="J277" s="5"/>
      <c r="K277" s="5"/>
    </row>
    <row r="278" spans="1:11" ht="15.4" x14ac:dyDescent="0.45">
      <c r="A278" s="22">
        <v>43993</v>
      </c>
      <c r="B278" s="32" t="s">
        <v>391</v>
      </c>
      <c r="C278" s="13">
        <v>7500</v>
      </c>
      <c r="D278" s="34" t="s">
        <v>323</v>
      </c>
      <c r="E278" s="15" t="s">
        <v>324</v>
      </c>
      <c r="F278" s="25" t="s">
        <v>325</v>
      </c>
      <c r="H278" s="3"/>
      <c r="I278" s="3"/>
      <c r="J278" s="5"/>
      <c r="K278" s="5"/>
    </row>
    <row r="279" spans="1:11" ht="15.4" x14ac:dyDescent="0.45">
      <c r="A279" s="22">
        <v>43993</v>
      </c>
      <c r="B279" s="32" t="s">
        <v>392</v>
      </c>
      <c r="C279" s="13">
        <v>7500</v>
      </c>
      <c r="D279" s="34" t="s">
        <v>323</v>
      </c>
      <c r="E279" s="15" t="s">
        <v>324</v>
      </c>
      <c r="F279" s="25" t="s">
        <v>325</v>
      </c>
      <c r="H279" s="3"/>
      <c r="I279" s="3"/>
      <c r="J279" s="5"/>
      <c r="K279" s="5"/>
    </row>
    <row r="280" spans="1:11" ht="15.4" x14ac:dyDescent="0.45">
      <c r="A280" s="22">
        <v>43993</v>
      </c>
      <c r="B280" s="32" t="s">
        <v>393</v>
      </c>
      <c r="C280" s="13">
        <v>7500</v>
      </c>
      <c r="D280" s="34" t="s">
        <v>323</v>
      </c>
      <c r="E280" s="15" t="s">
        <v>324</v>
      </c>
      <c r="F280" s="25" t="s">
        <v>325</v>
      </c>
      <c r="H280" s="3"/>
      <c r="I280" s="3"/>
      <c r="J280" s="5"/>
      <c r="K280" s="5"/>
    </row>
    <row r="281" spans="1:11" ht="15.4" x14ac:dyDescent="0.45">
      <c r="A281" s="22">
        <v>43993</v>
      </c>
      <c r="B281" s="32" t="s">
        <v>394</v>
      </c>
      <c r="C281" s="13">
        <v>7500</v>
      </c>
      <c r="D281" s="34" t="s">
        <v>323</v>
      </c>
      <c r="E281" s="15" t="s">
        <v>324</v>
      </c>
      <c r="F281" s="25" t="s">
        <v>325</v>
      </c>
      <c r="H281" s="3"/>
      <c r="I281" s="3"/>
      <c r="J281" s="5"/>
      <c r="K281" s="5"/>
    </row>
    <row r="282" spans="1:11" ht="15.4" x14ac:dyDescent="0.45">
      <c r="A282" s="22">
        <v>43993</v>
      </c>
      <c r="B282" s="32" t="s">
        <v>395</v>
      </c>
      <c r="C282" s="13">
        <v>7500</v>
      </c>
      <c r="D282" s="34" t="s">
        <v>323</v>
      </c>
      <c r="E282" s="15" t="s">
        <v>324</v>
      </c>
      <c r="F282" s="25" t="s">
        <v>325</v>
      </c>
      <c r="H282" s="3"/>
      <c r="I282" s="3"/>
      <c r="J282" s="5"/>
      <c r="K282" s="5"/>
    </row>
    <row r="283" spans="1:11" ht="15.4" x14ac:dyDescent="0.45">
      <c r="A283" s="22">
        <v>43993</v>
      </c>
      <c r="B283" s="32" t="s">
        <v>396</v>
      </c>
      <c r="C283" s="13">
        <v>2700</v>
      </c>
      <c r="D283" s="34" t="s">
        <v>323</v>
      </c>
      <c r="E283" s="15" t="s">
        <v>324</v>
      </c>
      <c r="F283" s="25" t="s">
        <v>325</v>
      </c>
      <c r="H283" s="3"/>
      <c r="I283" s="3"/>
      <c r="J283" s="5"/>
      <c r="K283" s="5"/>
    </row>
    <row r="284" spans="1:11" ht="15.4" x14ac:dyDescent="0.45">
      <c r="A284" s="22">
        <v>43993</v>
      </c>
      <c r="B284" s="32" t="s">
        <v>397</v>
      </c>
      <c r="C284" s="13">
        <v>7500</v>
      </c>
      <c r="D284" s="34" t="s">
        <v>323</v>
      </c>
      <c r="E284" s="15" t="s">
        <v>324</v>
      </c>
      <c r="F284" s="25" t="s">
        <v>325</v>
      </c>
      <c r="H284" s="3"/>
      <c r="I284" s="3"/>
      <c r="J284" s="5"/>
      <c r="K284" s="5"/>
    </row>
    <row r="285" spans="1:11" ht="15.4" x14ac:dyDescent="0.45">
      <c r="A285" s="22">
        <v>43993</v>
      </c>
      <c r="B285" s="32" t="s">
        <v>398</v>
      </c>
      <c r="C285" s="13">
        <v>7500</v>
      </c>
      <c r="D285" s="34" t="s">
        <v>323</v>
      </c>
      <c r="E285" s="15" t="s">
        <v>324</v>
      </c>
      <c r="F285" s="25" t="s">
        <v>325</v>
      </c>
      <c r="H285" s="3"/>
      <c r="I285" s="3"/>
      <c r="J285" s="5"/>
      <c r="K285" s="5"/>
    </row>
    <row r="286" spans="1:11" ht="15.4" x14ac:dyDescent="0.45">
      <c r="A286" s="22">
        <v>43993</v>
      </c>
      <c r="B286" s="32" t="s">
        <v>399</v>
      </c>
      <c r="C286" s="13">
        <v>7500</v>
      </c>
      <c r="D286" s="34" t="s">
        <v>323</v>
      </c>
      <c r="E286" s="15" t="s">
        <v>324</v>
      </c>
      <c r="F286" s="25" t="s">
        <v>325</v>
      </c>
      <c r="H286" s="3"/>
      <c r="I286" s="3"/>
      <c r="J286" s="5"/>
      <c r="K286" s="5"/>
    </row>
    <row r="287" spans="1:11" ht="15.4" x14ac:dyDescent="0.45">
      <c r="A287" s="22">
        <v>43993</v>
      </c>
      <c r="B287" s="32" t="s">
        <v>400</v>
      </c>
      <c r="C287" s="13">
        <v>7231.5</v>
      </c>
      <c r="D287" s="34" t="s">
        <v>323</v>
      </c>
      <c r="E287" s="15" t="s">
        <v>324</v>
      </c>
      <c r="F287" s="25" t="s">
        <v>325</v>
      </c>
      <c r="H287" s="3"/>
      <c r="I287" s="3"/>
      <c r="J287" s="5"/>
      <c r="K287" s="5"/>
    </row>
    <row r="288" spans="1:11" ht="15.4" x14ac:dyDescent="0.45">
      <c r="A288" s="22">
        <v>43993</v>
      </c>
      <c r="B288" s="32" t="s">
        <v>401</v>
      </c>
      <c r="C288" s="13">
        <v>6138</v>
      </c>
      <c r="D288" s="34" t="s">
        <v>323</v>
      </c>
      <c r="E288" s="15" t="s">
        <v>324</v>
      </c>
      <c r="F288" s="25" t="s">
        <v>325</v>
      </c>
      <c r="H288" s="3"/>
      <c r="I288" s="3"/>
      <c r="J288" s="5"/>
      <c r="K288" s="5"/>
    </row>
    <row r="289" spans="1:11" ht="15.4" x14ac:dyDescent="0.45">
      <c r="A289" s="22">
        <v>43993</v>
      </c>
      <c r="B289" s="32" t="s">
        <v>402</v>
      </c>
      <c r="C289" s="13">
        <v>7500</v>
      </c>
      <c r="D289" s="34" t="s">
        <v>323</v>
      </c>
      <c r="E289" s="15" t="s">
        <v>324</v>
      </c>
      <c r="F289" s="25" t="s">
        <v>325</v>
      </c>
      <c r="H289" s="3"/>
      <c r="I289" s="3"/>
      <c r="J289" s="5"/>
      <c r="K289" s="5"/>
    </row>
    <row r="290" spans="1:11" ht="15.4" x14ac:dyDescent="0.45">
      <c r="A290" s="22">
        <v>43993</v>
      </c>
      <c r="B290" s="32" t="s">
        <v>403</v>
      </c>
      <c r="C290" s="13">
        <v>7500</v>
      </c>
      <c r="D290" s="34" t="s">
        <v>323</v>
      </c>
      <c r="E290" s="15" t="s">
        <v>324</v>
      </c>
      <c r="F290" s="25" t="s">
        <v>325</v>
      </c>
      <c r="H290" s="3"/>
      <c r="I290" s="3"/>
      <c r="J290" s="5"/>
      <c r="K290" s="5"/>
    </row>
    <row r="291" spans="1:11" ht="15.4" x14ac:dyDescent="0.45">
      <c r="A291" s="22">
        <v>43993</v>
      </c>
      <c r="B291" s="32" t="s">
        <v>404</v>
      </c>
      <c r="C291" s="13">
        <v>7500</v>
      </c>
      <c r="D291" s="34" t="s">
        <v>323</v>
      </c>
      <c r="E291" s="15" t="s">
        <v>324</v>
      </c>
      <c r="F291" s="25" t="s">
        <v>325</v>
      </c>
      <c r="H291" s="3"/>
      <c r="I291" s="3"/>
      <c r="J291" s="5"/>
      <c r="K291" s="5"/>
    </row>
    <row r="292" spans="1:11" ht="15.4" x14ac:dyDescent="0.45">
      <c r="A292" s="22">
        <v>43993</v>
      </c>
      <c r="B292" s="32" t="s">
        <v>405</v>
      </c>
      <c r="C292" s="13">
        <v>4000</v>
      </c>
      <c r="D292" s="34" t="s">
        <v>323</v>
      </c>
      <c r="E292" s="15" t="s">
        <v>324</v>
      </c>
      <c r="F292" s="25" t="s">
        <v>325</v>
      </c>
      <c r="H292" s="3"/>
      <c r="I292" s="3"/>
      <c r="J292" s="5"/>
      <c r="K292" s="5"/>
    </row>
    <row r="293" spans="1:11" ht="15.4" x14ac:dyDescent="0.45">
      <c r="A293" s="22">
        <v>43993</v>
      </c>
      <c r="B293" s="32" t="s">
        <v>406</v>
      </c>
      <c r="C293" s="13">
        <v>7500</v>
      </c>
      <c r="D293" s="34" t="s">
        <v>323</v>
      </c>
      <c r="E293" s="15" t="s">
        <v>324</v>
      </c>
      <c r="F293" s="25" t="s">
        <v>325</v>
      </c>
      <c r="H293" s="3"/>
      <c r="I293" s="3"/>
      <c r="J293" s="5"/>
      <c r="K293" s="5"/>
    </row>
    <row r="294" spans="1:11" ht="15.4" x14ac:dyDescent="0.45">
      <c r="A294" s="22">
        <v>43993</v>
      </c>
      <c r="B294" s="32" t="s">
        <v>407</v>
      </c>
      <c r="C294" s="13">
        <v>7500</v>
      </c>
      <c r="D294" s="34" t="s">
        <v>323</v>
      </c>
      <c r="E294" s="15" t="s">
        <v>324</v>
      </c>
      <c r="F294" s="25" t="s">
        <v>325</v>
      </c>
      <c r="H294" s="3"/>
      <c r="I294" s="3"/>
      <c r="J294" s="5"/>
      <c r="K294" s="5"/>
    </row>
    <row r="295" spans="1:11" ht="15.4" x14ac:dyDescent="0.45">
      <c r="A295" s="22">
        <v>43993</v>
      </c>
      <c r="B295" s="32" t="s">
        <v>408</v>
      </c>
      <c r="C295" s="13">
        <v>7500</v>
      </c>
      <c r="D295" s="34" t="s">
        <v>323</v>
      </c>
      <c r="E295" s="15" t="s">
        <v>324</v>
      </c>
      <c r="F295" s="25" t="s">
        <v>325</v>
      </c>
      <c r="H295" s="3"/>
      <c r="I295" s="3"/>
      <c r="J295" s="5"/>
      <c r="K295" s="5"/>
    </row>
    <row r="296" spans="1:11" ht="15.4" x14ac:dyDescent="0.45">
      <c r="A296" s="22">
        <v>43993</v>
      </c>
      <c r="B296" s="32" t="s">
        <v>409</v>
      </c>
      <c r="C296" s="13">
        <v>7500</v>
      </c>
      <c r="D296" s="34" t="s">
        <v>323</v>
      </c>
      <c r="E296" s="15" t="s">
        <v>324</v>
      </c>
      <c r="F296" s="25" t="s">
        <v>325</v>
      </c>
      <c r="H296" s="3"/>
      <c r="I296" s="3"/>
      <c r="J296" s="5"/>
      <c r="K296" s="5"/>
    </row>
    <row r="297" spans="1:11" ht="15.4" x14ac:dyDescent="0.45">
      <c r="A297" s="22">
        <v>43993</v>
      </c>
      <c r="B297" s="32" t="s">
        <v>410</v>
      </c>
      <c r="C297" s="13">
        <v>7500</v>
      </c>
      <c r="D297" s="34" t="s">
        <v>323</v>
      </c>
      <c r="E297" s="15" t="s">
        <v>324</v>
      </c>
      <c r="F297" s="25" t="s">
        <v>325</v>
      </c>
      <c r="H297" s="3"/>
      <c r="I297" s="3"/>
      <c r="J297" s="5"/>
      <c r="K297" s="5"/>
    </row>
    <row r="298" spans="1:11" ht="15.4" x14ac:dyDescent="0.45">
      <c r="A298" s="22">
        <v>43993</v>
      </c>
      <c r="B298" s="32" t="s">
        <v>411</v>
      </c>
      <c r="C298" s="13">
        <v>7331</v>
      </c>
      <c r="D298" s="34" t="s">
        <v>323</v>
      </c>
      <c r="E298" s="15" t="s">
        <v>324</v>
      </c>
      <c r="F298" s="25" t="s">
        <v>325</v>
      </c>
      <c r="H298" s="3"/>
      <c r="I298" s="3"/>
      <c r="J298" s="5"/>
      <c r="K298" s="5"/>
    </row>
    <row r="299" spans="1:11" ht="15.4" x14ac:dyDescent="0.45">
      <c r="A299" s="22">
        <v>43993</v>
      </c>
      <c r="B299" s="32" t="s">
        <v>412</v>
      </c>
      <c r="C299" s="13">
        <v>5457</v>
      </c>
      <c r="D299" s="34" t="s">
        <v>323</v>
      </c>
      <c r="E299" s="15" t="s">
        <v>324</v>
      </c>
      <c r="F299" s="25" t="s">
        <v>325</v>
      </c>
      <c r="H299" s="3"/>
      <c r="I299" s="3"/>
      <c r="J299" s="5"/>
      <c r="K299" s="5"/>
    </row>
    <row r="300" spans="1:11" ht="15.4" x14ac:dyDescent="0.45">
      <c r="A300" s="22">
        <v>43993</v>
      </c>
      <c r="B300" s="32" t="s">
        <v>413</v>
      </c>
      <c r="C300" s="13">
        <v>4700</v>
      </c>
      <c r="D300" s="34" t="s">
        <v>323</v>
      </c>
      <c r="E300" s="15" t="s">
        <v>324</v>
      </c>
      <c r="F300" s="25" t="s">
        <v>325</v>
      </c>
      <c r="H300" s="3"/>
      <c r="I300" s="3"/>
      <c r="J300" s="5"/>
      <c r="K300" s="5"/>
    </row>
    <row r="301" spans="1:11" ht="15.4" x14ac:dyDescent="0.45">
      <c r="A301" s="22">
        <v>43993</v>
      </c>
      <c r="B301" s="32" t="s">
        <v>414</v>
      </c>
      <c r="C301" s="13">
        <v>4814.5</v>
      </c>
      <c r="D301" s="34" t="s">
        <v>323</v>
      </c>
      <c r="E301" s="15" t="s">
        <v>324</v>
      </c>
      <c r="F301" s="25" t="s">
        <v>325</v>
      </c>
      <c r="H301" s="3"/>
      <c r="I301" s="3"/>
      <c r="J301" s="5"/>
      <c r="K301" s="5"/>
    </row>
    <row r="302" spans="1:11" ht="15.4" x14ac:dyDescent="0.45">
      <c r="A302" s="22">
        <v>43993</v>
      </c>
      <c r="B302" s="32" t="s">
        <v>415</v>
      </c>
      <c r="C302" s="13">
        <v>7500</v>
      </c>
      <c r="D302" s="34" t="s">
        <v>323</v>
      </c>
      <c r="E302" s="15" t="s">
        <v>324</v>
      </c>
      <c r="F302" s="25" t="s">
        <v>325</v>
      </c>
      <c r="H302" s="3"/>
      <c r="I302" s="3"/>
      <c r="J302" s="5"/>
      <c r="K302" s="5"/>
    </row>
    <row r="303" spans="1:11" ht="15.4" x14ac:dyDescent="0.45">
      <c r="A303" s="22">
        <v>43993</v>
      </c>
      <c r="B303" s="32" t="s">
        <v>416</v>
      </c>
      <c r="C303" s="13">
        <v>269.97000000000003</v>
      </c>
      <c r="D303" s="34" t="s">
        <v>676</v>
      </c>
      <c r="E303" s="15" t="s">
        <v>670</v>
      </c>
      <c r="F303" s="25" t="s">
        <v>417</v>
      </c>
      <c r="H303" s="3"/>
      <c r="I303" s="3"/>
      <c r="J303" s="5"/>
      <c r="K303" s="5"/>
    </row>
    <row r="304" spans="1:11" ht="15.4" x14ac:dyDescent="0.45">
      <c r="A304" s="22">
        <v>43993</v>
      </c>
      <c r="B304" s="32" t="s">
        <v>418</v>
      </c>
      <c r="C304" s="13">
        <v>5000</v>
      </c>
      <c r="D304" s="34" t="s">
        <v>323</v>
      </c>
      <c r="E304" s="15" t="s">
        <v>324</v>
      </c>
      <c r="F304" s="25" t="s">
        <v>325</v>
      </c>
      <c r="H304" s="3"/>
      <c r="I304" s="3"/>
      <c r="J304" s="5"/>
      <c r="K304" s="5"/>
    </row>
    <row r="305" spans="1:11" ht="15.4" x14ac:dyDescent="0.45">
      <c r="A305" s="22">
        <v>43993</v>
      </c>
      <c r="B305" s="32" t="s">
        <v>419</v>
      </c>
      <c r="C305" s="13">
        <v>7500</v>
      </c>
      <c r="D305" s="34" t="s">
        <v>323</v>
      </c>
      <c r="E305" s="15" t="s">
        <v>324</v>
      </c>
      <c r="F305" s="25" t="s">
        <v>325</v>
      </c>
      <c r="H305" s="3"/>
      <c r="I305" s="3"/>
      <c r="J305" s="5"/>
      <c r="K305" s="5"/>
    </row>
    <row r="306" spans="1:11" ht="15.4" x14ac:dyDescent="0.45">
      <c r="A306" s="22">
        <v>43993</v>
      </c>
      <c r="B306" s="32" t="s">
        <v>420</v>
      </c>
      <c r="C306" s="13">
        <v>7500</v>
      </c>
      <c r="D306" s="34" t="s">
        <v>323</v>
      </c>
      <c r="E306" s="15" t="s">
        <v>324</v>
      </c>
      <c r="F306" s="25" t="s">
        <v>325</v>
      </c>
      <c r="H306" s="3"/>
      <c r="I306" s="3"/>
      <c r="J306" s="5"/>
      <c r="K306" s="5"/>
    </row>
    <row r="307" spans="1:11" ht="15.4" x14ac:dyDescent="0.45">
      <c r="A307" s="22">
        <v>43993</v>
      </c>
      <c r="B307" s="32" t="s">
        <v>421</v>
      </c>
      <c r="C307" s="13">
        <v>2000</v>
      </c>
      <c r="D307" s="34" t="s">
        <v>323</v>
      </c>
      <c r="E307" s="15" t="s">
        <v>324</v>
      </c>
      <c r="F307" s="25" t="s">
        <v>325</v>
      </c>
      <c r="H307" s="3"/>
      <c r="I307" s="3"/>
      <c r="J307" s="5"/>
      <c r="K307" s="5"/>
    </row>
    <row r="308" spans="1:11" ht="15.4" x14ac:dyDescent="0.45">
      <c r="A308" s="22">
        <v>43993</v>
      </c>
      <c r="B308" s="32" t="s">
        <v>422</v>
      </c>
      <c r="C308" s="13">
        <v>7252.72</v>
      </c>
      <c r="D308" s="34" t="s">
        <v>323</v>
      </c>
      <c r="E308" s="15" t="s">
        <v>324</v>
      </c>
      <c r="F308" s="25" t="s">
        <v>325</v>
      </c>
      <c r="H308" s="3"/>
      <c r="I308" s="3"/>
      <c r="J308" s="5"/>
      <c r="K308" s="5"/>
    </row>
    <row r="309" spans="1:11" ht="15.4" x14ac:dyDescent="0.45">
      <c r="A309" s="22">
        <v>43993</v>
      </c>
      <c r="B309" s="32" t="s">
        <v>423</v>
      </c>
      <c r="C309" s="13">
        <v>7500</v>
      </c>
      <c r="D309" s="34" t="s">
        <v>323</v>
      </c>
      <c r="E309" s="15" t="s">
        <v>324</v>
      </c>
      <c r="F309" s="25" t="s">
        <v>325</v>
      </c>
      <c r="H309" s="3"/>
      <c r="I309" s="3"/>
      <c r="J309" s="5"/>
      <c r="K309" s="5"/>
    </row>
    <row r="310" spans="1:11" ht="15.4" x14ac:dyDescent="0.45">
      <c r="A310" s="22">
        <v>43993</v>
      </c>
      <c r="B310" s="32" t="s">
        <v>424</v>
      </c>
      <c r="C310" s="13">
        <v>7500</v>
      </c>
      <c r="D310" s="34" t="s">
        <v>323</v>
      </c>
      <c r="E310" s="15" t="s">
        <v>324</v>
      </c>
      <c r="F310" s="25" t="s">
        <v>325</v>
      </c>
      <c r="H310" s="3"/>
      <c r="I310" s="3"/>
      <c r="J310" s="5"/>
      <c r="K310" s="5"/>
    </row>
    <row r="311" spans="1:11" ht="15.4" x14ac:dyDescent="0.45">
      <c r="A311" s="22">
        <v>43993</v>
      </c>
      <c r="B311" s="32" t="s">
        <v>425</v>
      </c>
      <c r="C311" s="13">
        <v>7500</v>
      </c>
      <c r="D311" s="34" t="s">
        <v>323</v>
      </c>
      <c r="E311" s="15" t="s">
        <v>324</v>
      </c>
      <c r="F311" s="25" t="s">
        <v>325</v>
      </c>
      <c r="H311" s="3"/>
      <c r="I311" s="3"/>
      <c r="J311" s="5"/>
      <c r="K311" s="5"/>
    </row>
    <row r="312" spans="1:11" ht="15.4" x14ac:dyDescent="0.45">
      <c r="A312" s="22">
        <v>43993</v>
      </c>
      <c r="B312" s="32" t="s">
        <v>426</v>
      </c>
      <c r="C312" s="13">
        <v>6000</v>
      </c>
      <c r="D312" s="34" t="s">
        <v>323</v>
      </c>
      <c r="E312" s="15" t="s">
        <v>324</v>
      </c>
      <c r="F312" s="25" t="s">
        <v>325</v>
      </c>
      <c r="H312" s="3"/>
      <c r="I312" s="3"/>
      <c r="J312" s="5"/>
      <c r="K312" s="5"/>
    </row>
    <row r="313" spans="1:11" ht="15.4" x14ac:dyDescent="0.45">
      <c r="A313" s="22">
        <v>43993</v>
      </c>
      <c r="B313" s="32" t="s">
        <v>427</v>
      </c>
      <c r="C313" s="13">
        <v>4000</v>
      </c>
      <c r="D313" s="34" t="s">
        <v>323</v>
      </c>
      <c r="E313" s="15" t="s">
        <v>324</v>
      </c>
      <c r="F313" s="25" t="s">
        <v>325</v>
      </c>
      <c r="H313" s="3"/>
      <c r="I313" s="3"/>
      <c r="J313" s="5"/>
      <c r="K313" s="5"/>
    </row>
    <row r="314" spans="1:11" ht="15.4" x14ac:dyDescent="0.45">
      <c r="A314" s="22">
        <v>43993</v>
      </c>
      <c r="B314" s="32" t="s">
        <v>428</v>
      </c>
      <c r="C314" s="13">
        <v>7492.51</v>
      </c>
      <c r="D314" s="34" t="s">
        <v>323</v>
      </c>
      <c r="E314" s="15" t="s">
        <v>324</v>
      </c>
      <c r="F314" s="25" t="s">
        <v>325</v>
      </c>
      <c r="H314" s="3"/>
      <c r="I314" s="3"/>
      <c r="J314" s="5"/>
      <c r="K314" s="5"/>
    </row>
    <row r="315" spans="1:11" ht="15.4" x14ac:dyDescent="0.45">
      <c r="A315" s="22">
        <v>43993</v>
      </c>
      <c r="B315" s="32" t="s">
        <v>429</v>
      </c>
      <c r="C315" s="13">
        <v>7500</v>
      </c>
      <c r="D315" s="34" t="s">
        <v>323</v>
      </c>
      <c r="E315" s="15" t="s">
        <v>324</v>
      </c>
      <c r="F315" s="25" t="s">
        <v>325</v>
      </c>
      <c r="H315" s="3"/>
      <c r="I315" s="3"/>
      <c r="J315" s="5"/>
      <c r="K315" s="5"/>
    </row>
    <row r="316" spans="1:11" ht="15.4" x14ac:dyDescent="0.45">
      <c r="A316" s="22">
        <v>43993</v>
      </c>
      <c r="B316" s="32" t="s">
        <v>430</v>
      </c>
      <c r="C316" s="13">
        <v>7500</v>
      </c>
      <c r="D316" s="34" t="s">
        <v>323</v>
      </c>
      <c r="E316" s="15" t="s">
        <v>324</v>
      </c>
      <c r="F316" s="25" t="s">
        <v>325</v>
      </c>
      <c r="H316" s="3"/>
      <c r="I316" s="3"/>
      <c r="J316" s="5"/>
      <c r="K316" s="5"/>
    </row>
    <row r="317" spans="1:11" ht="15.4" x14ac:dyDescent="0.45">
      <c r="A317" s="22">
        <v>43993</v>
      </c>
      <c r="B317" s="32" t="s">
        <v>431</v>
      </c>
      <c r="C317" s="13">
        <v>7500</v>
      </c>
      <c r="D317" s="34" t="s">
        <v>323</v>
      </c>
      <c r="E317" s="15" t="s">
        <v>324</v>
      </c>
      <c r="F317" s="25" t="s">
        <v>325</v>
      </c>
      <c r="H317" s="3"/>
      <c r="I317" s="3"/>
      <c r="J317" s="5"/>
      <c r="K317" s="5"/>
    </row>
    <row r="318" spans="1:11" ht="15.4" x14ac:dyDescent="0.45">
      <c r="A318" s="22">
        <v>43993</v>
      </c>
      <c r="B318" s="32" t="s">
        <v>432</v>
      </c>
      <c r="C318" s="13">
        <v>7500</v>
      </c>
      <c r="D318" s="34" t="s">
        <v>323</v>
      </c>
      <c r="E318" s="15" t="s">
        <v>324</v>
      </c>
      <c r="F318" s="25" t="s">
        <v>325</v>
      </c>
      <c r="H318" s="3"/>
      <c r="I318" s="3"/>
      <c r="J318" s="5"/>
      <c r="K318" s="5"/>
    </row>
    <row r="319" spans="1:11" ht="15.4" x14ac:dyDescent="0.45">
      <c r="A319" s="22">
        <v>43993</v>
      </c>
      <c r="B319" s="32" t="s">
        <v>433</v>
      </c>
      <c r="C319" s="13">
        <v>7329.36</v>
      </c>
      <c r="D319" s="34" t="s">
        <v>323</v>
      </c>
      <c r="E319" s="15" t="s">
        <v>324</v>
      </c>
      <c r="F319" s="25" t="s">
        <v>325</v>
      </c>
      <c r="H319" s="3"/>
      <c r="I319" s="3"/>
      <c r="J319" s="5"/>
      <c r="K319" s="5"/>
    </row>
    <row r="320" spans="1:11" ht="15.4" x14ac:dyDescent="0.45">
      <c r="A320" s="22">
        <v>43993</v>
      </c>
      <c r="B320" s="32" t="s">
        <v>434</v>
      </c>
      <c r="C320" s="13">
        <v>7500</v>
      </c>
      <c r="D320" s="34" t="s">
        <v>323</v>
      </c>
      <c r="E320" s="15" t="s">
        <v>324</v>
      </c>
      <c r="F320" s="25" t="s">
        <v>325</v>
      </c>
      <c r="H320" s="3"/>
      <c r="I320" s="3"/>
      <c r="J320" s="5"/>
      <c r="K320" s="5"/>
    </row>
    <row r="321" spans="1:11" ht="15.4" x14ac:dyDescent="0.45">
      <c r="A321" s="22">
        <v>43993</v>
      </c>
      <c r="B321" s="32" t="s">
        <v>435</v>
      </c>
      <c r="C321" s="13">
        <v>7500</v>
      </c>
      <c r="D321" s="34" t="s">
        <v>323</v>
      </c>
      <c r="E321" s="15" t="s">
        <v>324</v>
      </c>
      <c r="F321" s="25" t="s">
        <v>325</v>
      </c>
      <c r="H321" s="3"/>
      <c r="I321" s="3"/>
      <c r="J321" s="5"/>
      <c r="K321" s="5"/>
    </row>
    <row r="322" spans="1:11" ht="15.4" x14ac:dyDescent="0.45">
      <c r="A322" s="22">
        <v>43993</v>
      </c>
      <c r="B322" s="32" t="s">
        <v>436</v>
      </c>
      <c r="C322" s="13">
        <v>2409.02</v>
      </c>
      <c r="D322" s="34" t="s">
        <v>378</v>
      </c>
      <c r="E322" s="15" t="s">
        <v>246</v>
      </c>
      <c r="F322" s="25" t="s">
        <v>437</v>
      </c>
      <c r="H322" s="3"/>
      <c r="I322" s="3"/>
      <c r="J322" s="5"/>
      <c r="K322" s="5"/>
    </row>
    <row r="323" spans="1:11" ht="15.4" x14ac:dyDescent="0.45">
      <c r="A323" s="22">
        <v>43993</v>
      </c>
      <c r="B323" s="32" t="s">
        <v>436</v>
      </c>
      <c r="C323" s="13">
        <v>341.26</v>
      </c>
      <c r="D323" s="34" t="s">
        <v>378</v>
      </c>
      <c r="E323" s="15" t="s">
        <v>246</v>
      </c>
      <c r="F323" s="25" t="s">
        <v>438</v>
      </c>
      <c r="H323" s="3"/>
      <c r="I323" s="3"/>
      <c r="J323" s="5"/>
      <c r="K323" s="5"/>
    </row>
    <row r="324" spans="1:11" ht="15.4" x14ac:dyDescent="0.45">
      <c r="A324" s="22">
        <v>43993</v>
      </c>
      <c r="B324" s="32" t="s">
        <v>436</v>
      </c>
      <c r="C324" s="13">
        <v>233.81</v>
      </c>
      <c r="D324" s="34" t="s">
        <v>378</v>
      </c>
      <c r="E324" s="15" t="s">
        <v>246</v>
      </c>
      <c r="F324" s="25" t="s">
        <v>439</v>
      </c>
      <c r="H324" s="3"/>
      <c r="I324" s="3"/>
      <c r="J324" s="5"/>
      <c r="K324" s="5"/>
    </row>
    <row r="325" spans="1:11" ht="15.4" x14ac:dyDescent="0.45">
      <c r="A325" s="22">
        <v>43993</v>
      </c>
      <c r="B325" s="32" t="s">
        <v>436</v>
      </c>
      <c r="C325" s="13">
        <v>9538.15</v>
      </c>
      <c r="D325" s="34" t="s">
        <v>378</v>
      </c>
      <c r="E325" s="15" t="s">
        <v>246</v>
      </c>
      <c r="F325" s="25" t="s">
        <v>440</v>
      </c>
      <c r="H325" s="3"/>
      <c r="I325" s="3"/>
      <c r="J325" s="5"/>
      <c r="K325" s="5"/>
    </row>
    <row r="326" spans="1:11" ht="15.4" x14ac:dyDescent="0.45">
      <c r="A326" s="22">
        <v>43993</v>
      </c>
      <c r="B326" s="32" t="s">
        <v>436</v>
      </c>
      <c r="C326" s="13">
        <v>221.14</v>
      </c>
      <c r="D326" s="34" t="s">
        <v>378</v>
      </c>
      <c r="E326" s="15" t="s">
        <v>246</v>
      </c>
      <c r="F326" s="25" t="s">
        <v>441</v>
      </c>
      <c r="H326" s="3"/>
      <c r="I326" s="3"/>
      <c r="J326" s="5"/>
      <c r="K326" s="5"/>
    </row>
    <row r="327" spans="1:11" ht="15.4" x14ac:dyDescent="0.45">
      <c r="A327" s="22">
        <v>43993</v>
      </c>
      <c r="B327" s="32" t="s">
        <v>436</v>
      </c>
      <c r="C327" s="13">
        <v>988.7</v>
      </c>
      <c r="D327" s="34" t="s">
        <v>378</v>
      </c>
      <c r="E327" s="15" t="s">
        <v>246</v>
      </c>
      <c r="F327" s="25" t="s">
        <v>442</v>
      </c>
      <c r="H327" s="3"/>
      <c r="I327" s="3"/>
      <c r="J327" s="5"/>
      <c r="K327" s="5"/>
    </row>
    <row r="328" spans="1:11" ht="15.4" x14ac:dyDescent="0.45">
      <c r="A328" s="22">
        <v>43993</v>
      </c>
      <c r="B328" s="32" t="s">
        <v>436</v>
      </c>
      <c r="C328" s="13">
        <v>237.63</v>
      </c>
      <c r="D328" s="34" t="s">
        <v>378</v>
      </c>
      <c r="E328" s="15" t="s">
        <v>246</v>
      </c>
      <c r="F328" s="25" t="s">
        <v>443</v>
      </c>
      <c r="H328" s="3"/>
      <c r="I328" s="3"/>
      <c r="J328" s="5"/>
      <c r="K328" s="5"/>
    </row>
    <row r="329" spans="1:11" ht="15.4" x14ac:dyDescent="0.45">
      <c r="A329" s="22">
        <v>43993</v>
      </c>
      <c r="B329" s="32" t="s">
        <v>436</v>
      </c>
      <c r="C329" s="13">
        <v>2225</v>
      </c>
      <c r="D329" s="34" t="s">
        <v>378</v>
      </c>
      <c r="E329" s="15" t="s">
        <v>246</v>
      </c>
      <c r="F329" s="25" t="s">
        <v>444</v>
      </c>
      <c r="H329" s="3"/>
      <c r="I329" s="3"/>
      <c r="J329" s="5"/>
      <c r="K329" s="5"/>
    </row>
    <row r="330" spans="1:11" ht="15.4" x14ac:dyDescent="0.45">
      <c r="A330" s="22">
        <v>43993</v>
      </c>
      <c r="B330" s="32" t="s">
        <v>436</v>
      </c>
      <c r="C330" s="13">
        <v>193</v>
      </c>
      <c r="D330" s="34" t="s">
        <v>378</v>
      </c>
      <c r="E330" s="15" t="s">
        <v>246</v>
      </c>
      <c r="F330" s="25" t="s">
        <v>445</v>
      </c>
      <c r="H330" s="3"/>
      <c r="I330" s="3"/>
      <c r="J330" s="5"/>
      <c r="K330" s="5"/>
    </row>
    <row r="331" spans="1:11" ht="15.4" x14ac:dyDescent="0.45">
      <c r="A331" s="22">
        <v>43993</v>
      </c>
      <c r="B331" s="32" t="s">
        <v>436</v>
      </c>
      <c r="C331" s="13">
        <v>135.58000000000001</v>
      </c>
      <c r="D331" s="34" t="s">
        <v>378</v>
      </c>
      <c r="E331" s="15" t="s">
        <v>246</v>
      </c>
      <c r="F331" s="25" t="s">
        <v>446</v>
      </c>
      <c r="H331" s="3"/>
      <c r="I331" s="3"/>
      <c r="J331" s="5"/>
      <c r="K331" s="5"/>
    </row>
    <row r="332" spans="1:11" ht="15.4" x14ac:dyDescent="0.45">
      <c r="A332" s="22">
        <v>43993</v>
      </c>
      <c r="B332" s="32" t="s">
        <v>436</v>
      </c>
      <c r="C332" s="13">
        <v>300.06</v>
      </c>
      <c r="D332" s="34" t="s">
        <v>378</v>
      </c>
      <c r="E332" s="15" t="s">
        <v>246</v>
      </c>
      <c r="F332" s="25" t="s">
        <v>447</v>
      </c>
      <c r="H332" s="3"/>
      <c r="I332" s="3"/>
      <c r="J332" s="5"/>
      <c r="K332" s="5"/>
    </row>
    <row r="333" spans="1:11" ht="15.4" x14ac:dyDescent="0.45">
      <c r="A333" s="22">
        <v>43993</v>
      </c>
      <c r="B333" s="32" t="s">
        <v>436</v>
      </c>
      <c r="C333" s="13">
        <v>197.72</v>
      </c>
      <c r="D333" s="34" t="s">
        <v>378</v>
      </c>
      <c r="E333" s="15" t="s">
        <v>246</v>
      </c>
      <c r="F333" s="25" t="s">
        <v>448</v>
      </c>
      <c r="H333" s="3"/>
      <c r="I333" s="3"/>
      <c r="J333" s="5"/>
      <c r="K333" s="5"/>
    </row>
    <row r="334" spans="1:11" ht="15.4" x14ac:dyDescent="0.45">
      <c r="A334" s="22">
        <v>43993</v>
      </c>
      <c r="B334" s="32" t="s">
        <v>436</v>
      </c>
      <c r="C334" s="13">
        <v>1593.76</v>
      </c>
      <c r="D334" s="34" t="s">
        <v>378</v>
      </c>
      <c r="E334" s="15" t="s">
        <v>246</v>
      </c>
      <c r="F334" s="25" t="s">
        <v>449</v>
      </c>
      <c r="H334" s="3"/>
      <c r="I334" s="3"/>
      <c r="J334" s="5"/>
      <c r="K334" s="5"/>
    </row>
    <row r="335" spans="1:11" ht="15.4" x14ac:dyDescent="0.45">
      <c r="A335" s="22">
        <v>43993</v>
      </c>
      <c r="B335" s="32" t="s">
        <v>450</v>
      </c>
      <c r="C335" s="13">
        <v>7500</v>
      </c>
      <c r="D335" s="34" t="s">
        <v>323</v>
      </c>
      <c r="E335" s="15" t="s">
        <v>324</v>
      </c>
      <c r="F335" s="25" t="s">
        <v>325</v>
      </c>
      <c r="H335" s="3"/>
      <c r="I335" s="3"/>
      <c r="J335" s="5"/>
      <c r="K335" s="5"/>
    </row>
    <row r="336" spans="1:11" ht="15.4" x14ac:dyDescent="0.45">
      <c r="A336" s="22">
        <v>43993</v>
      </c>
      <c r="B336" s="32" t="s">
        <v>451</v>
      </c>
      <c r="C336" s="13">
        <v>7500</v>
      </c>
      <c r="D336" s="34" t="s">
        <v>323</v>
      </c>
      <c r="E336" s="15" t="s">
        <v>324</v>
      </c>
      <c r="F336" s="25" t="s">
        <v>325</v>
      </c>
      <c r="H336" s="3"/>
      <c r="I336" s="3"/>
      <c r="J336" s="5"/>
      <c r="K336" s="5"/>
    </row>
    <row r="337" spans="1:11" ht="15.4" x14ac:dyDescent="0.45">
      <c r="A337" s="22">
        <v>43993</v>
      </c>
      <c r="B337" s="32" t="s">
        <v>452</v>
      </c>
      <c r="C337" s="13">
        <v>7500</v>
      </c>
      <c r="D337" s="34" t="s">
        <v>323</v>
      </c>
      <c r="E337" s="15" t="s">
        <v>324</v>
      </c>
      <c r="F337" s="25" t="s">
        <v>325</v>
      </c>
      <c r="H337" s="3"/>
      <c r="I337" s="3"/>
      <c r="J337" s="5"/>
      <c r="K337" s="5"/>
    </row>
    <row r="338" spans="1:11" ht="15.4" x14ac:dyDescent="0.45">
      <c r="A338" s="22">
        <v>43993</v>
      </c>
      <c r="B338" s="32" t="s">
        <v>453</v>
      </c>
      <c r="C338" s="13">
        <v>7500</v>
      </c>
      <c r="D338" s="34" t="s">
        <v>323</v>
      </c>
      <c r="E338" s="15" t="s">
        <v>324</v>
      </c>
      <c r="F338" s="25" t="s">
        <v>325</v>
      </c>
      <c r="H338" s="3"/>
      <c r="I338" s="3"/>
      <c r="J338" s="5"/>
      <c r="K338" s="5"/>
    </row>
    <row r="339" spans="1:11" ht="15.4" x14ac:dyDescent="0.45">
      <c r="A339" s="22">
        <v>43993</v>
      </c>
      <c r="B339" s="32" t="s">
        <v>454</v>
      </c>
      <c r="C339" s="13">
        <v>7500</v>
      </c>
      <c r="D339" s="34" t="s">
        <v>323</v>
      </c>
      <c r="E339" s="15" t="s">
        <v>324</v>
      </c>
      <c r="F339" s="25" t="s">
        <v>325</v>
      </c>
      <c r="H339" s="3"/>
      <c r="I339" s="3"/>
      <c r="J339" s="5"/>
      <c r="K339" s="5"/>
    </row>
    <row r="340" spans="1:11" ht="15.4" x14ac:dyDescent="0.45">
      <c r="A340" s="22">
        <v>43993</v>
      </c>
      <c r="B340" s="32" t="s">
        <v>455</v>
      </c>
      <c r="C340" s="13">
        <v>7500</v>
      </c>
      <c r="D340" s="34" t="s">
        <v>323</v>
      </c>
      <c r="E340" s="15" t="s">
        <v>324</v>
      </c>
      <c r="F340" s="25" t="s">
        <v>325</v>
      </c>
      <c r="H340" s="3"/>
      <c r="I340" s="3"/>
      <c r="J340" s="5"/>
      <c r="K340" s="5"/>
    </row>
    <row r="341" spans="1:11" ht="15.4" x14ac:dyDescent="0.45">
      <c r="A341" s="22">
        <v>43993</v>
      </c>
      <c r="B341" s="32" t="s">
        <v>456</v>
      </c>
      <c r="C341" s="13">
        <v>5800</v>
      </c>
      <c r="D341" s="34" t="s">
        <v>323</v>
      </c>
      <c r="E341" s="15" t="s">
        <v>324</v>
      </c>
      <c r="F341" s="25" t="s">
        <v>325</v>
      </c>
      <c r="H341" s="3"/>
      <c r="I341" s="3"/>
      <c r="J341" s="5"/>
      <c r="K341" s="5"/>
    </row>
    <row r="342" spans="1:11" ht="15.4" x14ac:dyDescent="0.45">
      <c r="A342" s="22">
        <v>43993</v>
      </c>
      <c r="B342" s="32" t="s">
        <v>457</v>
      </c>
      <c r="C342" s="13">
        <v>7500</v>
      </c>
      <c r="D342" s="34" t="s">
        <v>323</v>
      </c>
      <c r="E342" s="15" t="s">
        <v>324</v>
      </c>
      <c r="F342" s="25" t="s">
        <v>325</v>
      </c>
      <c r="H342" s="3"/>
      <c r="I342" s="3"/>
      <c r="J342" s="5"/>
      <c r="K342" s="5"/>
    </row>
    <row r="343" spans="1:11" ht="15.4" x14ac:dyDescent="0.45">
      <c r="A343" s="22">
        <v>43993</v>
      </c>
      <c r="B343" s="32" t="s">
        <v>458</v>
      </c>
      <c r="C343" s="13">
        <v>7500</v>
      </c>
      <c r="D343" s="34" t="s">
        <v>323</v>
      </c>
      <c r="E343" s="15" t="s">
        <v>324</v>
      </c>
      <c r="F343" s="25" t="s">
        <v>325</v>
      </c>
      <c r="H343" s="3"/>
      <c r="I343" s="3"/>
      <c r="J343" s="5"/>
      <c r="K343" s="5"/>
    </row>
    <row r="344" spans="1:11" ht="15.4" x14ac:dyDescent="0.45">
      <c r="A344" s="22">
        <v>43993</v>
      </c>
      <c r="B344" s="32" t="s">
        <v>459</v>
      </c>
      <c r="C344" s="13">
        <v>7500</v>
      </c>
      <c r="D344" s="34" t="s">
        <v>323</v>
      </c>
      <c r="E344" s="15" t="s">
        <v>324</v>
      </c>
      <c r="F344" s="25" t="s">
        <v>325</v>
      </c>
      <c r="H344" s="3"/>
      <c r="I344" s="3"/>
      <c r="J344" s="5"/>
      <c r="K344" s="5"/>
    </row>
    <row r="345" spans="1:11" ht="15.4" x14ac:dyDescent="0.45">
      <c r="A345" s="22">
        <v>43993</v>
      </c>
      <c r="B345" s="32" t="s">
        <v>460</v>
      </c>
      <c r="C345" s="13">
        <v>7500</v>
      </c>
      <c r="D345" s="34" t="s">
        <v>323</v>
      </c>
      <c r="E345" s="15" t="s">
        <v>324</v>
      </c>
      <c r="F345" s="25" t="s">
        <v>325</v>
      </c>
      <c r="H345" s="3"/>
      <c r="I345" s="3"/>
      <c r="J345" s="5"/>
      <c r="K345" s="5"/>
    </row>
    <row r="346" spans="1:11" ht="15.4" x14ac:dyDescent="0.45">
      <c r="A346" s="22">
        <v>43993</v>
      </c>
      <c r="B346" s="32" t="s">
        <v>461</v>
      </c>
      <c r="C346" s="13">
        <v>7500</v>
      </c>
      <c r="D346" s="34" t="s">
        <v>323</v>
      </c>
      <c r="E346" s="15" t="s">
        <v>324</v>
      </c>
      <c r="F346" s="25" t="s">
        <v>325</v>
      </c>
      <c r="H346" s="3"/>
      <c r="I346" s="3"/>
      <c r="J346" s="5"/>
      <c r="K346" s="5"/>
    </row>
    <row r="347" spans="1:11" ht="15.4" x14ac:dyDescent="0.45">
      <c r="A347" s="22">
        <v>43993</v>
      </c>
      <c r="B347" s="32" t="s">
        <v>462</v>
      </c>
      <c r="C347" s="13">
        <v>2000</v>
      </c>
      <c r="D347" s="34" t="s">
        <v>323</v>
      </c>
      <c r="E347" s="15" t="s">
        <v>324</v>
      </c>
      <c r="F347" s="25" t="s">
        <v>325</v>
      </c>
      <c r="H347" s="3"/>
      <c r="I347" s="3"/>
      <c r="J347" s="5"/>
      <c r="K347" s="5"/>
    </row>
    <row r="348" spans="1:11" ht="15.4" x14ac:dyDescent="0.45">
      <c r="A348" s="22">
        <v>43993</v>
      </c>
      <c r="B348" s="32" t="s">
        <v>463</v>
      </c>
      <c r="C348" s="13">
        <v>6000</v>
      </c>
      <c r="D348" s="34" t="s">
        <v>323</v>
      </c>
      <c r="E348" s="15" t="s">
        <v>324</v>
      </c>
      <c r="F348" s="25" t="s">
        <v>325</v>
      </c>
      <c r="H348" s="3"/>
      <c r="I348" s="3"/>
      <c r="J348" s="5"/>
      <c r="K348" s="5"/>
    </row>
    <row r="349" spans="1:11" ht="15.4" x14ac:dyDescent="0.45">
      <c r="A349" s="22">
        <v>43993</v>
      </c>
      <c r="B349" s="32" t="s">
        <v>464</v>
      </c>
      <c r="C349" s="13">
        <v>7500</v>
      </c>
      <c r="D349" s="34" t="s">
        <v>323</v>
      </c>
      <c r="E349" s="15" t="s">
        <v>324</v>
      </c>
      <c r="F349" s="25" t="s">
        <v>325</v>
      </c>
      <c r="H349" s="3"/>
      <c r="I349" s="3"/>
      <c r="J349" s="5"/>
      <c r="K349" s="5"/>
    </row>
    <row r="350" spans="1:11" ht="15.4" x14ac:dyDescent="0.45">
      <c r="A350" s="22">
        <v>43993</v>
      </c>
      <c r="B350" s="32" t="s">
        <v>465</v>
      </c>
      <c r="C350" s="13">
        <v>6295.08</v>
      </c>
      <c r="D350" s="34" t="s">
        <v>323</v>
      </c>
      <c r="E350" s="15" t="s">
        <v>324</v>
      </c>
      <c r="F350" s="25" t="s">
        <v>325</v>
      </c>
      <c r="H350" s="3"/>
      <c r="I350" s="3"/>
      <c r="J350" s="5"/>
      <c r="K350" s="5"/>
    </row>
    <row r="351" spans="1:11" ht="15.4" x14ac:dyDescent="0.45">
      <c r="A351" s="22">
        <v>43993</v>
      </c>
      <c r="B351" s="32" t="s">
        <v>466</v>
      </c>
      <c r="C351" s="13">
        <v>2182.86</v>
      </c>
      <c r="D351" s="34" t="s">
        <v>467</v>
      </c>
      <c r="E351" s="15" t="s">
        <v>246</v>
      </c>
      <c r="F351" s="25" t="s">
        <v>468</v>
      </c>
      <c r="H351" s="3"/>
      <c r="I351" s="3"/>
      <c r="J351" s="5"/>
      <c r="K351" s="5"/>
    </row>
    <row r="352" spans="1:11" ht="15.4" x14ac:dyDescent="0.45">
      <c r="A352" s="22">
        <v>43993</v>
      </c>
      <c r="B352" s="32" t="s">
        <v>466</v>
      </c>
      <c r="C352" s="13">
        <v>1455.24</v>
      </c>
      <c r="D352" s="34" t="s">
        <v>467</v>
      </c>
      <c r="E352" s="15" t="s">
        <v>246</v>
      </c>
      <c r="F352" s="25" t="s">
        <v>469</v>
      </c>
      <c r="H352" s="3"/>
      <c r="I352" s="3"/>
      <c r="J352" s="5"/>
      <c r="K352" s="5"/>
    </row>
    <row r="353" spans="1:11" ht="15.4" x14ac:dyDescent="0.45">
      <c r="A353" s="22">
        <v>43993</v>
      </c>
      <c r="B353" s="32" t="s">
        <v>470</v>
      </c>
      <c r="C353" s="13">
        <v>7500</v>
      </c>
      <c r="D353" s="34" t="s">
        <v>323</v>
      </c>
      <c r="E353" s="15" t="s">
        <v>324</v>
      </c>
      <c r="F353" s="25" t="s">
        <v>325</v>
      </c>
      <c r="H353" s="3"/>
      <c r="I353" s="3"/>
      <c r="J353" s="5"/>
      <c r="K353" s="5"/>
    </row>
    <row r="354" spans="1:11" ht="15.4" x14ac:dyDescent="0.45">
      <c r="A354" s="22">
        <v>43993</v>
      </c>
      <c r="B354" s="32" t="s">
        <v>74</v>
      </c>
      <c r="C354" s="13">
        <v>1157.4000000000001</v>
      </c>
      <c r="D354" s="34" t="s">
        <v>315</v>
      </c>
      <c r="E354" s="15" t="s">
        <v>240</v>
      </c>
      <c r="F354" s="25">
        <v>3712628</v>
      </c>
      <c r="H354" s="3"/>
      <c r="I354" s="3"/>
      <c r="J354" s="5"/>
      <c r="K354" s="5"/>
    </row>
    <row r="355" spans="1:11" ht="15.4" x14ac:dyDescent="0.45">
      <c r="A355" s="22">
        <v>44000</v>
      </c>
      <c r="B355" s="32" t="s">
        <v>13</v>
      </c>
      <c r="C355" s="13">
        <v>279.64999999999998</v>
      </c>
      <c r="D355" s="34" t="s">
        <v>471</v>
      </c>
      <c r="E355" s="15" t="s">
        <v>245</v>
      </c>
      <c r="F355" s="25" t="s">
        <v>472</v>
      </c>
      <c r="H355" s="3"/>
      <c r="I355" s="3"/>
      <c r="J355" s="5"/>
      <c r="K355" s="5"/>
    </row>
    <row r="356" spans="1:11" ht="15.4" x14ac:dyDescent="0.45">
      <c r="A356" s="22">
        <v>44000</v>
      </c>
      <c r="B356" s="32" t="s">
        <v>13</v>
      </c>
      <c r="C356" s="13">
        <v>210.24</v>
      </c>
      <c r="D356" s="34" t="s">
        <v>473</v>
      </c>
      <c r="E356" s="15" t="s">
        <v>245</v>
      </c>
      <c r="F356" s="25" t="s">
        <v>474</v>
      </c>
      <c r="H356" s="3"/>
      <c r="I356" s="3"/>
      <c r="J356" s="5"/>
      <c r="K356" s="5"/>
    </row>
    <row r="357" spans="1:11" ht="15.4" x14ac:dyDescent="0.45">
      <c r="A357" s="22">
        <v>44000</v>
      </c>
      <c r="B357" s="32" t="s">
        <v>13</v>
      </c>
      <c r="C357" s="13">
        <v>185.88</v>
      </c>
      <c r="D357" s="34" t="s">
        <v>473</v>
      </c>
      <c r="E357" s="15" t="s">
        <v>245</v>
      </c>
      <c r="F357" s="25" t="s">
        <v>475</v>
      </c>
      <c r="H357" s="3"/>
      <c r="I357" s="3"/>
      <c r="J357" s="5"/>
      <c r="K357" s="5"/>
    </row>
    <row r="358" spans="1:11" ht="15.4" x14ac:dyDescent="0.45">
      <c r="A358" s="22">
        <v>44000</v>
      </c>
      <c r="B358" s="32" t="s">
        <v>13</v>
      </c>
      <c r="C358" s="13">
        <v>185.88</v>
      </c>
      <c r="D358" s="34" t="s">
        <v>473</v>
      </c>
      <c r="E358" s="15" t="s">
        <v>245</v>
      </c>
      <c r="F358" s="25" t="s">
        <v>476</v>
      </c>
      <c r="H358" s="3"/>
      <c r="I358" s="3"/>
      <c r="J358" s="5"/>
      <c r="K358" s="5"/>
    </row>
    <row r="359" spans="1:11" ht="15.4" x14ac:dyDescent="0.45">
      <c r="A359" s="22">
        <v>44000</v>
      </c>
      <c r="B359" s="32" t="s">
        <v>13</v>
      </c>
      <c r="C359" s="13">
        <v>280</v>
      </c>
      <c r="D359" s="34" t="s">
        <v>473</v>
      </c>
      <c r="E359" s="15" t="s">
        <v>245</v>
      </c>
      <c r="F359" s="25" t="s">
        <v>477</v>
      </c>
      <c r="H359" s="3"/>
      <c r="I359" s="3"/>
      <c r="J359" s="5"/>
      <c r="K359" s="5"/>
    </row>
    <row r="360" spans="1:11" ht="15.4" x14ac:dyDescent="0.45">
      <c r="A360" s="22">
        <v>44000</v>
      </c>
      <c r="B360" s="32" t="s">
        <v>13</v>
      </c>
      <c r="C360" s="13">
        <v>40.340000000000003</v>
      </c>
      <c r="D360" s="34" t="s">
        <v>478</v>
      </c>
      <c r="E360" s="15" t="s">
        <v>245</v>
      </c>
      <c r="F360" s="25" t="s">
        <v>479</v>
      </c>
      <c r="H360" s="3"/>
      <c r="I360" s="3"/>
      <c r="J360" s="5"/>
      <c r="K360" s="5"/>
    </row>
    <row r="361" spans="1:11" ht="15.4" x14ac:dyDescent="0.45">
      <c r="A361" s="22">
        <v>44000</v>
      </c>
      <c r="B361" s="32" t="s">
        <v>13</v>
      </c>
      <c r="C361" s="13">
        <v>573.6</v>
      </c>
      <c r="D361" s="34" t="s">
        <v>478</v>
      </c>
      <c r="E361" s="15" t="s">
        <v>245</v>
      </c>
      <c r="F361" s="25" t="s">
        <v>480</v>
      </c>
      <c r="H361" s="3"/>
      <c r="I361" s="3"/>
      <c r="J361" s="5"/>
      <c r="K361" s="5"/>
    </row>
    <row r="362" spans="1:11" ht="15.4" x14ac:dyDescent="0.45">
      <c r="A362" s="22">
        <v>44000</v>
      </c>
      <c r="B362" s="32" t="s">
        <v>481</v>
      </c>
      <c r="C362" s="13">
        <v>193.36</v>
      </c>
      <c r="D362" s="34" t="s">
        <v>482</v>
      </c>
      <c r="E362" s="15" t="s">
        <v>245</v>
      </c>
      <c r="F362" s="25" t="s">
        <v>483</v>
      </c>
      <c r="H362" s="3"/>
      <c r="I362" s="3"/>
      <c r="J362" s="5"/>
      <c r="K362" s="5"/>
    </row>
    <row r="363" spans="1:11" ht="15.4" x14ac:dyDescent="0.45">
      <c r="A363" s="22">
        <v>44000</v>
      </c>
      <c r="B363" s="32" t="s">
        <v>481</v>
      </c>
      <c r="C363" s="13">
        <v>5933.45</v>
      </c>
      <c r="D363" s="34" t="s">
        <v>482</v>
      </c>
      <c r="E363" s="15" t="s">
        <v>245</v>
      </c>
      <c r="F363" s="25" t="s">
        <v>484</v>
      </c>
      <c r="H363" s="3"/>
      <c r="I363" s="3"/>
      <c r="J363" s="5"/>
      <c r="K363" s="5"/>
    </row>
    <row r="364" spans="1:11" ht="15.4" x14ac:dyDescent="0.45">
      <c r="A364" s="22">
        <v>44000</v>
      </c>
      <c r="B364" s="32" t="s">
        <v>64</v>
      </c>
      <c r="C364" s="13">
        <v>22000</v>
      </c>
      <c r="D364" s="34" t="s">
        <v>485</v>
      </c>
      <c r="E364" s="15" t="s">
        <v>252</v>
      </c>
      <c r="F364" s="25" t="s">
        <v>486</v>
      </c>
      <c r="H364" s="3"/>
      <c r="I364" s="3"/>
      <c r="J364" s="5"/>
      <c r="K364" s="5"/>
    </row>
    <row r="365" spans="1:11" ht="15.4" x14ac:dyDescent="0.45">
      <c r="A365" s="22">
        <v>44000</v>
      </c>
      <c r="B365" s="32" t="s">
        <v>487</v>
      </c>
      <c r="C365" s="13">
        <v>6451</v>
      </c>
      <c r="D365" s="34" t="s">
        <v>323</v>
      </c>
      <c r="E365" s="15" t="s">
        <v>324</v>
      </c>
      <c r="F365" s="25" t="s">
        <v>488</v>
      </c>
      <c r="H365" s="3"/>
      <c r="I365" s="3"/>
      <c r="J365" s="5"/>
      <c r="K365" s="5"/>
    </row>
    <row r="366" spans="1:11" s="69" customFormat="1" ht="15.4" x14ac:dyDescent="0.45">
      <c r="A366" s="22">
        <v>44000</v>
      </c>
      <c r="B366" s="32" t="s">
        <v>490</v>
      </c>
      <c r="C366" s="13">
        <v>326.89</v>
      </c>
      <c r="D366" s="34" t="s">
        <v>491</v>
      </c>
      <c r="E366" s="15" t="s">
        <v>492</v>
      </c>
      <c r="F366" s="25" t="s">
        <v>493</v>
      </c>
      <c r="H366" s="4"/>
      <c r="I366" s="4"/>
    </row>
    <row r="367" spans="1:11" ht="15.4" x14ac:dyDescent="0.45">
      <c r="A367" s="22">
        <v>44000</v>
      </c>
      <c r="B367" s="32" t="s">
        <v>901</v>
      </c>
      <c r="C367" s="13">
        <v>124.34</v>
      </c>
      <c r="D367" s="25" t="s">
        <v>225</v>
      </c>
      <c r="E367" s="15" t="s">
        <v>313</v>
      </c>
      <c r="F367" s="25" t="s">
        <v>489</v>
      </c>
      <c r="H367" s="3"/>
      <c r="I367" s="3"/>
      <c r="J367" s="5"/>
      <c r="K367" s="5"/>
    </row>
    <row r="368" spans="1:11" ht="15.4" x14ac:dyDescent="0.45">
      <c r="A368" s="22">
        <v>44000</v>
      </c>
      <c r="B368" s="32" t="s">
        <v>51</v>
      </c>
      <c r="C368" s="13">
        <v>3568.32</v>
      </c>
      <c r="D368" s="34" t="s">
        <v>494</v>
      </c>
      <c r="E368" s="15" t="s">
        <v>252</v>
      </c>
      <c r="F368" s="25">
        <v>1100729595</v>
      </c>
      <c r="H368" s="3"/>
      <c r="I368" s="3"/>
      <c r="J368" s="5"/>
      <c r="K368" s="5"/>
    </row>
    <row r="369" spans="1:11" ht="15.4" x14ac:dyDescent="0.45">
      <c r="A369" s="22">
        <v>44000</v>
      </c>
      <c r="B369" s="32" t="s">
        <v>495</v>
      </c>
      <c r="C369" s="13">
        <v>259.83999999999997</v>
      </c>
      <c r="D369" s="34" t="s">
        <v>496</v>
      </c>
      <c r="E369" s="15" t="s">
        <v>245</v>
      </c>
      <c r="F369" s="25">
        <v>35499</v>
      </c>
      <c r="H369" s="3"/>
      <c r="I369" s="3"/>
      <c r="J369" s="5"/>
      <c r="K369" s="5"/>
    </row>
    <row r="370" spans="1:11" ht="15.4" x14ac:dyDescent="0.45">
      <c r="A370" s="22">
        <v>44000</v>
      </c>
      <c r="B370" s="32" t="s">
        <v>495</v>
      </c>
      <c r="C370" s="13">
        <v>47.22</v>
      </c>
      <c r="D370" s="34" t="s">
        <v>496</v>
      </c>
      <c r="E370" s="15" t="s">
        <v>245</v>
      </c>
      <c r="F370" s="25">
        <v>35795</v>
      </c>
      <c r="H370" s="3"/>
      <c r="I370" s="3"/>
      <c r="J370" s="5"/>
      <c r="K370" s="5"/>
    </row>
    <row r="371" spans="1:11" ht="15.4" x14ac:dyDescent="0.45">
      <c r="A371" s="22">
        <v>44000</v>
      </c>
      <c r="B371" s="32" t="s">
        <v>495</v>
      </c>
      <c r="C371" s="13">
        <v>80.099999999999994</v>
      </c>
      <c r="D371" s="34" t="s">
        <v>496</v>
      </c>
      <c r="E371" s="15" t="s">
        <v>245</v>
      </c>
      <c r="F371" s="25">
        <v>35848</v>
      </c>
      <c r="H371" s="3"/>
      <c r="I371" s="3"/>
      <c r="J371" s="5"/>
      <c r="K371" s="5"/>
    </row>
    <row r="372" spans="1:11" ht="15.4" x14ac:dyDescent="0.45">
      <c r="A372" s="22">
        <v>44000</v>
      </c>
      <c r="B372" s="32" t="s">
        <v>18</v>
      </c>
      <c r="C372" s="13">
        <v>101.4</v>
      </c>
      <c r="D372" s="34" t="s">
        <v>312</v>
      </c>
      <c r="E372" s="15" t="s">
        <v>675</v>
      </c>
      <c r="F372" s="25">
        <v>24027</v>
      </c>
      <c r="H372" s="3"/>
      <c r="I372" s="3"/>
      <c r="J372" s="5"/>
      <c r="K372" s="5"/>
    </row>
    <row r="373" spans="1:11" ht="15.4" x14ac:dyDescent="0.45">
      <c r="A373" s="22">
        <v>44000</v>
      </c>
      <c r="B373" s="32" t="s">
        <v>497</v>
      </c>
      <c r="C373" s="13">
        <v>246.72</v>
      </c>
      <c r="D373" s="34" t="s">
        <v>498</v>
      </c>
      <c r="E373" s="15" t="s">
        <v>240</v>
      </c>
      <c r="F373" s="25" t="s">
        <v>499</v>
      </c>
      <c r="H373" s="3"/>
      <c r="I373" s="3"/>
      <c r="J373" s="5"/>
      <c r="K373" s="5"/>
    </row>
    <row r="374" spans="1:11" ht="15.4" x14ac:dyDescent="0.45">
      <c r="A374" s="22">
        <v>44000</v>
      </c>
      <c r="B374" s="32" t="s">
        <v>500</v>
      </c>
      <c r="C374" s="13">
        <v>55.96</v>
      </c>
      <c r="D374" s="34" t="s">
        <v>501</v>
      </c>
      <c r="E374" s="15" t="s">
        <v>245</v>
      </c>
      <c r="F374" s="25">
        <v>25304</v>
      </c>
      <c r="H374" s="3"/>
      <c r="I374" s="3"/>
      <c r="J374" s="5"/>
      <c r="K374" s="5"/>
    </row>
    <row r="375" spans="1:11" ht="15.4" x14ac:dyDescent="0.45">
      <c r="A375" s="22">
        <v>44000</v>
      </c>
      <c r="B375" s="32" t="s">
        <v>500</v>
      </c>
      <c r="C375" s="13">
        <v>92.2</v>
      </c>
      <c r="D375" s="34" t="s">
        <v>501</v>
      </c>
      <c r="E375" s="15" t="s">
        <v>245</v>
      </c>
      <c r="F375" s="25">
        <v>485216645001</v>
      </c>
      <c r="H375" s="3"/>
      <c r="I375" s="3"/>
      <c r="J375" s="5"/>
      <c r="K375" s="5"/>
    </row>
    <row r="376" spans="1:11" ht="15.4" x14ac:dyDescent="0.45">
      <c r="A376" s="22">
        <v>44000</v>
      </c>
      <c r="B376" s="32" t="s">
        <v>500</v>
      </c>
      <c r="C376" s="13">
        <v>27.35</v>
      </c>
      <c r="D376" s="34" t="s">
        <v>501</v>
      </c>
      <c r="E376" s="15" t="s">
        <v>245</v>
      </c>
      <c r="F376" s="25">
        <v>485219010001</v>
      </c>
      <c r="H376" s="3"/>
      <c r="I376" s="3"/>
      <c r="J376" s="5"/>
      <c r="K376" s="5"/>
    </row>
    <row r="377" spans="1:11" ht="15.4" x14ac:dyDescent="0.45">
      <c r="A377" s="22">
        <v>44000</v>
      </c>
      <c r="B377" s="32" t="s">
        <v>500</v>
      </c>
      <c r="C377" s="13">
        <v>718.4</v>
      </c>
      <c r="D377" s="34" t="s">
        <v>502</v>
      </c>
      <c r="E377" s="15" t="s">
        <v>245</v>
      </c>
      <c r="F377" s="25" t="s">
        <v>503</v>
      </c>
      <c r="H377" s="3"/>
      <c r="I377" s="3"/>
      <c r="J377" s="5"/>
      <c r="K377" s="5"/>
    </row>
    <row r="378" spans="1:11" ht="30.75" x14ac:dyDescent="0.45">
      <c r="A378" s="22">
        <v>44000</v>
      </c>
      <c r="B378" s="32" t="s">
        <v>504</v>
      </c>
      <c r="C378" s="13">
        <v>7040</v>
      </c>
      <c r="D378" s="34" t="s">
        <v>505</v>
      </c>
      <c r="E378" s="15" t="s">
        <v>245</v>
      </c>
      <c r="F378" s="25" t="s">
        <v>506</v>
      </c>
      <c r="H378" s="3"/>
      <c r="I378" s="3"/>
      <c r="J378" s="5"/>
      <c r="K378" s="5"/>
    </row>
    <row r="379" spans="1:11" ht="30.75" x14ac:dyDescent="0.45">
      <c r="A379" s="22">
        <v>44000</v>
      </c>
      <c r="B379" s="32" t="s">
        <v>507</v>
      </c>
      <c r="C379" s="13">
        <v>243</v>
      </c>
      <c r="D379" s="34" t="s">
        <v>508</v>
      </c>
      <c r="E379" s="15" t="s">
        <v>245</v>
      </c>
      <c r="F379" s="25">
        <v>60787</v>
      </c>
      <c r="H379" s="3"/>
      <c r="I379" s="3"/>
      <c r="J379" s="5"/>
      <c r="K379" s="5"/>
    </row>
    <row r="380" spans="1:11" ht="30.75" x14ac:dyDescent="0.45">
      <c r="A380" s="22">
        <v>44000</v>
      </c>
      <c r="B380" s="32" t="s">
        <v>507</v>
      </c>
      <c r="C380" s="13">
        <v>156</v>
      </c>
      <c r="D380" s="34" t="s">
        <v>508</v>
      </c>
      <c r="E380" s="15" t="s">
        <v>245</v>
      </c>
      <c r="F380" s="25">
        <v>60684</v>
      </c>
      <c r="H380" s="3"/>
      <c r="I380" s="3"/>
      <c r="J380" s="5"/>
      <c r="K380" s="5"/>
    </row>
    <row r="381" spans="1:11" ht="30.75" x14ac:dyDescent="0.45">
      <c r="A381" s="22">
        <v>44000</v>
      </c>
      <c r="B381" s="32" t="s">
        <v>507</v>
      </c>
      <c r="C381" s="13">
        <v>197.5</v>
      </c>
      <c r="D381" s="34" t="s">
        <v>508</v>
      </c>
      <c r="E381" s="15" t="s">
        <v>245</v>
      </c>
      <c r="F381" s="25">
        <v>60661</v>
      </c>
      <c r="H381" s="3"/>
      <c r="I381" s="3"/>
      <c r="J381" s="5"/>
      <c r="K381" s="5"/>
    </row>
    <row r="382" spans="1:11" ht="15.4" x14ac:dyDescent="0.45">
      <c r="A382" s="22">
        <v>44000</v>
      </c>
      <c r="B382" s="32" t="s">
        <v>509</v>
      </c>
      <c r="C382" s="13">
        <v>7500</v>
      </c>
      <c r="D382" s="34" t="s">
        <v>323</v>
      </c>
      <c r="E382" s="15" t="s">
        <v>324</v>
      </c>
      <c r="F382" s="25" t="s">
        <v>488</v>
      </c>
      <c r="H382" s="3"/>
      <c r="I382" s="3"/>
      <c r="J382" s="5"/>
      <c r="K382" s="5"/>
    </row>
    <row r="383" spans="1:11" ht="15.4" x14ac:dyDescent="0.45">
      <c r="A383" s="22">
        <v>44000</v>
      </c>
      <c r="B383" s="32" t="s">
        <v>510</v>
      </c>
      <c r="C383" s="13">
        <v>7500</v>
      </c>
      <c r="D383" s="34" t="s">
        <v>323</v>
      </c>
      <c r="E383" s="15" t="s">
        <v>324</v>
      </c>
      <c r="F383" s="25" t="s">
        <v>488</v>
      </c>
      <c r="H383" s="3"/>
      <c r="I383" s="3"/>
      <c r="J383" s="5"/>
      <c r="K383" s="5"/>
    </row>
    <row r="384" spans="1:11" ht="15.4" x14ac:dyDescent="0.45">
      <c r="A384" s="22">
        <v>44000</v>
      </c>
      <c r="B384" s="32" t="s">
        <v>511</v>
      </c>
      <c r="C384" s="13">
        <v>7500</v>
      </c>
      <c r="D384" s="34" t="s">
        <v>323</v>
      </c>
      <c r="E384" s="15" t="s">
        <v>324</v>
      </c>
      <c r="F384" s="25" t="s">
        <v>488</v>
      </c>
      <c r="H384" s="3"/>
      <c r="I384" s="3"/>
      <c r="J384" s="5"/>
      <c r="K384" s="5"/>
    </row>
    <row r="385" spans="1:11" ht="15.4" x14ac:dyDescent="0.45">
      <c r="A385" s="22">
        <v>44000</v>
      </c>
      <c r="B385" s="32" t="s">
        <v>86</v>
      </c>
      <c r="C385" s="13">
        <v>1476.3</v>
      </c>
      <c r="D385" s="34" t="s">
        <v>314</v>
      </c>
      <c r="E385" s="15" t="s">
        <v>240</v>
      </c>
      <c r="F385" s="25">
        <v>3013400395</v>
      </c>
      <c r="H385" s="3"/>
      <c r="I385" s="3"/>
      <c r="J385" s="5"/>
      <c r="K385" s="5"/>
    </row>
    <row r="386" spans="1:11" ht="15.4" x14ac:dyDescent="0.45">
      <c r="A386" s="22">
        <v>44000</v>
      </c>
      <c r="B386" s="32" t="s">
        <v>86</v>
      </c>
      <c r="C386" s="13">
        <v>1576.05</v>
      </c>
      <c r="D386" s="34" t="s">
        <v>314</v>
      </c>
      <c r="E386" s="15" t="s">
        <v>240</v>
      </c>
      <c r="F386" s="25">
        <v>3013400392</v>
      </c>
      <c r="H386" s="3"/>
      <c r="I386" s="3"/>
      <c r="J386" s="5"/>
      <c r="K386" s="5"/>
    </row>
    <row r="387" spans="1:11" ht="15.4" x14ac:dyDescent="0.45">
      <c r="A387" s="22">
        <v>44000</v>
      </c>
      <c r="B387" s="32" t="s">
        <v>512</v>
      </c>
      <c r="C387" s="13">
        <v>693.29</v>
      </c>
      <c r="D387" s="34" t="s">
        <v>482</v>
      </c>
      <c r="E387" s="15" t="s">
        <v>245</v>
      </c>
      <c r="F387" s="25">
        <v>9853718706</v>
      </c>
      <c r="H387" s="3"/>
      <c r="I387" s="3"/>
      <c r="J387" s="5"/>
      <c r="K387" s="5"/>
    </row>
    <row r="388" spans="1:11" ht="15.4" x14ac:dyDescent="0.45">
      <c r="A388" s="22">
        <v>44000</v>
      </c>
      <c r="B388" s="32" t="s">
        <v>512</v>
      </c>
      <c r="C388" s="13">
        <v>5987.48</v>
      </c>
      <c r="D388" s="34" t="s">
        <v>482</v>
      </c>
      <c r="E388" s="15" t="s">
        <v>245</v>
      </c>
      <c r="F388" s="25">
        <v>9851658258</v>
      </c>
      <c r="H388" s="3"/>
      <c r="I388" s="3"/>
      <c r="J388" s="5"/>
      <c r="K388" s="5"/>
    </row>
    <row r="389" spans="1:11" ht="15.4" x14ac:dyDescent="0.45">
      <c r="A389" s="22">
        <v>44007</v>
      </c>
      <c r="B389" s="32" t="s">
        <v>13</v>
      </c>
      <c r="C389" s="13">
        <v>33.979999999999997</v>
      </c>
      <c r="D389" s="34" t="s">
        <v>513</v>
      </c>
      <c r="E389" s="15" t="s">
        <v>249</v>
      </c>
      <c r="F389" s="25" t="s">
        <v>514</v>
      </c>
      <c r="H389" s="3"/>
      <c r="I389" s="3"/>
      <c r="J389" s="5"/>
      <c r="K389" s="5"/>
    </row>
    <row r="390" spans="1:11" ht="15.4" x14ac:dyDescent="0.45">
      <c r="A390" s="22">
        <v>44007</v>
      </c>
      <c r="B390" s="32" t="s">
        <v>13</v>
      </c>
      <c r="C390" s="13">
        <v>1743.38</v>
      </c>
      <c r="D390" s="34" t="s">
        <v>515</v>
      </c>
      <c r="E390" s="15" t="s">
        <v>249</v>
      </c>
      <c r="F390" s="25" t="s">
        <v>516</v>
      </c>
      <c r="H390" s="3"/>
      <c r="I390" s="3"/>
      <c r="J390" s="5"/>
      <c r="K390" s="5"/>
    </row>
    <row r="391" spans="1:11" ht="15.4" x14ac:dyDescent="0.45">
      <c r="A391" s="22">
        <v>44007</v>
      </c>
      <c r="B391" s="32" t="s">
        <v>13</v>
      </c>
      <c r="C391" s="13">
        <v>2021.81</v>
      </c>
      <c r="D391" s="34" t="s">
        <v>517</v>
      </c>
      <c r="E391" s="15" t="s">
        <v>249</v>
      </c>
      <c r="F391" s="25" t="s">
        <v>518</v>
      </c>
      <c r="H391" s="3"/>
      <c r="I391" s="3"/>
      <c r="J391" s="5"/>
      <c r="K391" s="5"/>
    </row>
    <row r="392" spans="1:11" ht="15.4" x14ac:dyDescent="0.45">
      <c r="A392" s="22">
        <v>44007</v>
      </c>
      <c r="B392" s="32" t="s">
        <v>13</v>
      </c>
      <c r="C392" s="13">
        <v>648</v>
      </c>
      <c r="D392" s="34" t="s">
        <v>517</v>
      </c>
      <c r="E392" s="15" t="s">
        <v>249</v>
      </c>
      <c r="F392" s="25" t="s">
        <v>519</v>
      </c>
      <c r="H392" s="3"/>
      <c r="I392" s="3"/>
      <c r="J392" s="5"/>
      <c r="K392" s="5"/>
    </row>
    <row r="393" spans="1:11" ht="15.4" x14ac:dyDescent="0.45">
      <c r="A393" s="22">
        <v>44007</v>
      </c>
      <c r="B393" s="32" t="s">
        <v>13</v>
      </c>
      <c r="C393" s="13">
        <v>148</v>
      </c>
      <c r="D393" s="34" t="s">
        <v>520</v>
      </c>
      <c r="E393" s="15" t="s">
        <v>259</v>
      </c>
      <c r="F393" s="25" t="s">
        <v>521</v>
      </c>
      <c r="H393" s="3"/>
      <c r="I393" s="3"/>
      <c r="J393" s="5"/>
      <c r="K393" s="5"/>
    </row>
    <row r="394" spans="1:11" ht="15.4" x14ac:dyDescent="0.45">
      <c r="A394" s="22">
        <v>44007</v>
      </c>
      <c r="B394" s="32" t="s">
        <v>13</v>
      </c>
      <c r="C394" s="13">
        <v>116.88</v>
      </c>
      <c r="D394" s="34" t="s">
        <v>239</v>
      </c>
      <c r="E394" s="15" t="s">
        <v>243</v>
      </c>
      <c r="F394" s="25" t="s">
        <v>522</v>
      </c>
      <c r="H394" s="3"/>
      <c r="I394" s="3"/>
      <c r="J394" s="5"/>
      <c r="K394" s="5"/>
    </row>
    <row r="395" spans="1:11" ht="15.4" x14ac:dyDescent="0.45">
      <c r="A395" s="22">
        <v>44007</v>
      </c>
      <c r="B395" s="32" t="s">
        <v>13</v>
      </c>
      <c r="C395" s="13">
        <v>321.86</v>
      </c>
      <c r="D395" s="34" t="s">
        <v>523</v>
      </c>
      <c r="E395" s="15" t="s">
        <v>240</v>
      </c>
      <c r="F395" s="25" t="s">
        <v>524</v>
      </c>
      <c r="H395" s="3"/>
      <c r="I395" s="3"/>
      <c r="J395" s="5"/>
      <c r="K395" s="5"/>
    </row>
    <row r="396" spans="1:11" ht="15.4" x14ac:dyDescent="0.45">
      <c r="A396" s="22">
        <v>44007</v>
      </c>
      <c r="B396" s="32" t="s">
        <v>13</v>
      </c>
      <c r="C396" s="13">
        <v>314.85000000000002</v>
      </c>
      <c r="D396" s="34" t="s">
        <v>101</v>
      </c>
      <c r="E396" s="15" t="s">
        <v>240</v>
      </c>
      <c r="F396" s="25" t="s">
        <v>525</v>
      </c>
      <c r="H396" s="3"/>
      <c r="I396" s="3"/>
      <c r="J396" s="5"/>
      <c r="K396" s="5"/>
    </row>
    <row r="397" spans="1:11" ht="15.4" x14ac:dyDescent="0.45">
      <c r="A397" s="22">
        <v>44007</v>
      </c>
      <c r="B397" s="36" t="s">
        <v>13</v>
      </c>
      <c r="C397" s="13">
        <v>2244.86</v>
      </c>
      <c r="D397" s="34" t="s">
        <v>293</v>
      </c>
      <c r="E397" s="15" t="s">
        <v>313</v>
      </c>
      <c r="F397" s="25" t="s">
        <v>533</v>
      </c>
      <c r="H397" s="3"/>
      <c r="I397" s="3"/>
      <c r="J397" s="5"/>
      <c r="K397" s="5"/>
    </row>
    <row r="398" spans="1:11" ht="15.4" x14ac:dyDescent="0.45">
      <c r="A398" s="22">
        <v>44007</v>
      </c>
      <c r="B398" s="32" t="s">
        <v>526</v>
      </c>
      <c r="C398" s="13">
        <v>4245</v>
      </c>
      <c r="D398" s="34" t="s">
        <v>27</v>
      </c>
      <c r="E398" s="15" t="s">
        <v>249</v>
      </c>
      <c r="F398" s="25" t="s">
        <v>527</v>
      </c>
      <c r="H398" s="3"/>
      <c r="I398" s="3"/>
      <c r="J398" s="5"/>
      <c r="K398" s="5"/>
    </row>
    <row r="399" spans="1:11" ht="15.4" x14ac:dyDescent="0.45">
      <c r="A399" s="22">
        <v>44007</v>
      </c>
      <c r="B399" s="32" t="s">
        <v>528</v>
      </c>
      <c r="C399" s="13">
        <v>4851.6899999999996</v>
      </c>
      <c r="D399" s="25" t="s">
        <v>529</v>
      </c>
      <c r="E399" s="15" t="s">
        <v>249</v>
      </c>
      <c r="F399" s="25" t="s">
        <v>530</v>
      </c>
      <c r="H399" s="3"/>
      <c r="I399" s="3"/>
      <c r="J399" s="5"/>
      <c r="K399" s="5"/>
    </row>
    <row r="400" spans="1:11" ht="15.4" x14ac:dyDescent="0.45">
      <c r="A400" s="22">
        <v>44007</v>
      </c>
      <c r="B400" s="78" t="s">
        <v>531</v>
      </c>
      <c r="C400" s="13">
        <v>155.16</v>
      </c>
      <c r="D400" s="34" t="s">
        <v>532</v>
      </c>
      <c r="E400" s="15" t="s">
        <v>240</v>
      </c>
      <c r="F400" s="25">
        <v>215105</v>
      </c>
      <c r="H400" s="3"/>
      <c r="I400" s="3"/>
      <c r="J400" s="5"/>
      <c r="K400" s="5"/>
    </row>
    <row r="401" spans="1:11" ht="15.4" x14ac:dyDescent="0.45">
      <c r="A401" s="22">
        <v>44007</v>
      </c>
      <c r="B401" s="32" t="s">
        <v>534</v>
      </c>
      <c r="C401" s="13">
        <v>3256.5</v>
      </c>
      <c r="D401" s="34" t="s">
        <v>535</v>
      </c>
      <c r="E401" s="15" t="s">
        <v>252</v>
      </c>
      <c r="F401" s="25" t="s">
        <v>536</v>
      </c>
      <c r="H401" s="3"/>
      <c r="I401" s="3"/>
      <c r="J401" s="5"/>
      <c r="K401" s="5"/>
    </row>
    <row r="402" spans="1:11" ht="15.4" x14ac:dyDescent="0.45">
      <c r="A402" s="22">
        <v>44007</v>
      </c>
      <c r="B402" s="32" t="s">
        <v>490</v>
      </c>
      <c r="C402" s="13">
        <v>3372.1</v>
      </c>
      <c r="D402" s="34" t="s">
        <v>491</v>
      </c>
      <c r="E402" s="15" t="s">
        <v>492</v>
      </c>
      <c r="F402" s="25" t="s">
        <v>537</v>
      </c>
      <c r="H402" s="3"/>
      <c r="I402" s="3"/>
      <c r="J402" s="5"/>
      <c r="K402" s="5"/>
    </row>
    <row r="403" spans="1:11" ht="15.4" x14ac:dyDescent="0.45">
      <c r="A403" s="22">
        <v>44007</v>
      </c>
      <c r="B403" s="32" t="s">
        <v>490</v>
      </c>
      <c r="C403" s="13">
        <v>5038.3599999999997</v>
      </c>
      <c r="D403" s="34" t="s">
        <v>491</v>
      </c>
      <c r="E403" s="15" t="s">
        <v>492</v>
      </c>
      <c r="F403" s="25" t="s">
        <v>538</v>
      </c>
      <c r="H403" s="3"/>
      <c r="I403" s="3"/>
      <c r="J403" s="5"/>
      <c r="K403" s="5"/>
    </row>
    <row r="404" spans="1:11" ht="15.4" x14ac:dyDescent="0.45">
      <c r="A404" s="22">
        <v>44007</v>
      </c>
      <c r="B404" s="32" t="s">
        <v>539</v>
      </c>
      <c r="C404" s="13">
        <v>99</v>
      </c>
      <c r="D404" s="34" t="s">
        <v>540</v>
      </c>
      <c r="E404" s="15" t="s">
        <v>313</v>
      </c>
      <c r="F404" s="25" t="s">
        <v>541</v>
      </c>
      <c r="H404" s="3"/>
      <c r="I404" s="3"/>
      <c r="J404" s="5"/>
      <c r="K404" s="5"/>
    </row>
    <row r="405" spans="1:11" ht="15.4" x14ac:dyDescent="0.45">
      <c r="A405" s="22">
        <v>44007</v>
      </c>
      <c r="B405" s="32" t="s">
        <v>542</v>
      </c>
      <c r="C405" s="13">
        <v>255.24</v>
      </c>
      <c r="D405" s="34" t="s">
        <v>543</v>
      </c>
      <c r="E405" s="15" t="s">
        <v>245</v>
      </c>
      <c r="F405" s="25">
        <v>9538339566</v>
      </c>
      <c r="H405" s="3"/>
      <c r="I405" s="3"/>
      <c r="J405" s="5"/>
      <c r="K405" s="5"/>
    </row>
    <row r="406" spans="1:11" ht="15.4" x14ac:dyDescent="0.45">
      <c r="A406" s="22">
        <v>44007</v>
      </c>
      <c r="B406" s="32" t="s">
        <v>22</v>
      </c>
      <c r="C406" s="13">
        <v>209.58</v>
      </c>
      <c r="D406" s="34" t="s">
        <v>544</v>
      </c>
      <c r="E406" s="15" t="s">
        <v>243</v>
      </c>
      <c r="F406" s="25" t="s">
        <v>545</v>
      </c>
      <c r="H406" s="3"/>
      <c r="I406" s="3"/>
      <c r="J406" s="5"/>
      <c r="K406" s="5"/>
    </row>
    <row r="407" spans="1:11" ht="15.4" x14ac:dyDescent="0.45">
      <c r="A407" s="22">
        <v>44007</v>
      </c>
      <c r="B407" s="32" t="s">
        <v>668</v>
      </c>
      <c r="C407" s="13">
        <v>5932.5</v>
      </c>
      <c r="D407" s="34" t="s">
        <v>546</v>
      </c>
      <c r="E407" s="15" t="s">
        <v>492</v>
      </c>
      <c r="F407" s="25">
        <v>43922</v>
      </c>
      <c r="H407" s="3"/>
      <c r="I407" s="3"/>
      <c r="J407" s="5"/>
      <c r="K407" s="5"/>
    </row>
    <row r="408" spans="1:11" ht="15.4" x14ac:dyDescent="0.45">
      <c r="A408" s="22">
        <v>44007</v>
      </c>
      <c r="B408" s="32" t="s">
        <v>668</v>
      </c>
      <c r="C408" s="13">
        <v>10512.5</v>
      </c>
      <c r="D408" s="34" t="s">
        <v>546</v>
      </c>
      <c r="E408" s="15" t="s">
        <v>492</v>
      </c>
      <c r="F408" s="25">
        <v>43952</v>
      </c>
      <c r="H408" s="3"/>
      <c r="I408" s="3"/>
      <c r="J408" s="5"/>
      <c r="K408" s="5"/>
    </row>
    <row r="409" spans="1:11" ht="15.4" x14ac:dyDescent="0.45">
      <c r="A409" s="22">
        <v>44007</v>
      </c>
      <c r="B409" s="32" t="s">
        <v>547</v>
      </c>
      <c r="C409" s="13">
        <v>28600</v>
      </c>
      <c r="D409" s="34" t="s">
        <v>548</v>
      </c>
      <c r="E409" s="15" t="s">
        <v>245</v>
      </c>
      <c r="F409" s="25" t="s">
        <v>549</v>
      </c>
      <c r="H409" s="3"/>
      <c r="I409" s="3"/>
      <c r="J409" s="5"/>
      <c r="K409" s="5"/>
    </row>
    <row r="410" spans="1:11" ht="15.4" x14ac:dyDescent="0.45">
      <c r="A410" s="22">
        <v>44007</v>
      </c>
      <c r="B410" s="32" t="s">
        <v>550</v>
      </c>
      <c r="C410" s="13">
        <v>150</v>
      </c>
      <c r="D410" s="34" t="s">
        <v>71</v>
      </c>
      <c r="E410" s="15" t="s">
        <v>243</v>
      </c>
      <c r="F410" s="25" t="s">
        <v>551</v>
      </c>
      <c r="H410" s="3"/>
      <c r="I410" s="3"/>
      <c r="J410" s="5"/>
      <c r="K410" s="5"/>
    </row>
    <row r="411" spans="1:11" ht="15.4" x14ac:dyDescent="0.45">
      <c r="A411" s="22">
        <v>44007</v>
      </c>
      <c r="B411" s="32" t="s">
        <v>552</v>
      </c>
      <c r="C411" s="13">
        <v>811.79</v>
      </c>
      <c r="D411" s="34" t="s">
        <v>553</v>
      </c>
      <c r="E411" s="15" t="s">
        <v>249</v>
      </c>
      <c r="F411" s="25">
        <v>4845798</v>
      </c>
      <c r="H411" s="3"/>
      <c r="I411" s="3"/>
      <c r="J411" s="5"/>
      <c r="K411" s="5"/>
    </row>
    <row r="412" spans="1:11" ht="15.4" x14ac:dyDescent="0.45">
      <c r="A412" s="22">
        <v>44007</v>
      </c>
      <c r="B412" s="32" t="s">
        <v>552</v>
      </c>
      <c r="C412" s="13">
        <v>2012.23</v>
      </c>
      <c r="D412" s="34" t="s">
        <v>293</v>
      </c>
      <c r="E412" s="15" t="s">
        <v>249</v>
      </c>
      <c r="F412" s="25">
        <v>4843983</v>
      </c>
      <c r="H412" s="3"/>
      <c r="I412" s="3"/>
      <c r="J412" s="5"/>
      <c r="K412" s="5"/>
    </row>
    <row r="413" spans="1:11" ht="15.4" x14ac:dyDescent="0.45">
      <c r="A413" s="22">
        <v>44007</v>
      </c>
      <c r="B413" s="32" t="s">
        <v>554</v>
      </c>
      <c r="C413" s="13">
        <v>200</v>
      </c>
      <c r="D413" s="34" t="s">
        <v>555</v>
      </c>
      <c r="E413" s="15" t="s">
        <v>240</v>
      </c>
      <c r="F413" s="25">
        <v>6013020</v>
      </c>
      <c r="H413" s="3"/>
      <c r="I413" s="3"/>
      <c r="J413" s="5"/>
      <c r="K413" s="5"/>
    </row>
    <row r="414" spans="1:11" ht="15.4" x14ac:dyDescent="0.45">
      <c r="A414" s="22">
        <v>44007</v>
      </c>
      <c r="B414" s="32" t="s">
        <v>500</v>
      </c>
      <c r="C414" s="13">
        <v>9.56</v>
      </c>
      <c r="D414" s="34" t="s">
        <v>315</v>
      </c>
      <c r="E414" s="15" t="s">
        <v>313</v>
      </c>
      <c r="F414" s="25" t="s">
        <v>556</v>
      </c>
      <c r="H414" s="3"/>
      <c r="I414" s="3"/>
      <c r="J414" s="5"/>
      <c r="K414" s="5"/>
    </row>
    <row r="415" spans="1:11" ht="15.4" x14ac:dyDescent="0.45">
      <c r="A415" s="22">
        <v>44007</v>
      </c>
      <c r="B415" s="32" t="s">
        <v>500</v>
      </c>
      <c r="C415" s="13">
        <v>23.15</v>
      </c>
      <c r="D415" s="34" t="s">
        <v>315</v>
      </c>
      <c r="E415" s="15" t="s">
        <v>313</v>
      </c>
      <c r="F415" s="25" t="s">
        <v>557</v>
      </c>
      <c r="H415" s="3"/>
      <c r="I415" s="3"/>
      <c r="J415" s="5"/>
      <c r="K415" s="5"/>
    </row>
    <row r="416" spans="1:11" ht="15.4" x14ac:dyDescent="0.45">
      <c r="A416" s="22">
        <v>44007</v>
      </c>
      <c r="B416" s="32" t="s">
        <v>500</v>
      </c>
      <c r="C416" s="13">
        <v>219.84</v>
      </c>
      <c r="D416" s="34" t="s">
        <v>315</v>
      </c>
      <c r="E416" s="15" t="s">
        <v>313</v>
      </c>
      <c r="F416" s="25" t="s">
        <v>558</v>
      </c>
      <c r="H416" s="3"/>
      <c r="I416" s="3"/>
      <c r="J416" s="5"/>
      <c r="K416" s="5"/>
    </row>
    <row r="417" spans="1:11" ht="15.4" x14ac:dyDescent="0.45">
      <c r="A417" s="22">
        <v>44007</v>
      </c>
      <c r="B417" s="32" t="s">
        <v>500</v>
      </c>
      <c r="C417" s="13">
        <v>37.26</v>
      </c>
      <c r="D417" s="34" t="s">
        <v>315</v>
      </c>
      <c r="E417" s="15" t="s">
        <v>313</v>
      </c>
      <c r="F417" s="25" t="s">
        <v>559</v>
      </c>
      <c r="H417" s="3"/>
      <c r="I417" s="3"/>
      <c r="J417" s="5"/>
      <c r="K417" s="5"/>
    </row>
    <row r="418" spans="1:11" ht="15.4" x14ac:dyDescent="0.45">
      <c r="A418" s="22">
        <v>44007</v>
      </c>
      <c r="B418" s="32" t="s">
        <v>500</v>
      </c>
      <c r="C418" s="13">
        <v>63</v>
      </c>
      <c r="D418" s="34" t="s">
        <v>225</v>
      </c>
      <c r="E418" s="15" t="s">
        <v>313</v>
      </c>
      <c r="F418" s="25" t="s">
        <v>560</v>
      </c>
      <c r="H418" s="3"/>
      <c r="I418" s="3"/>
      <c r="J418" s="5"/>
      <c r="K418" s="5"/>
    </row>
    <row r="419" spans="1:11" ht="15.4" x14ac:dyDescent="0.45">
      <c r="A419" s="22">
        <v>44007</v>
      </c>
      <c r="B419" s="32" t="s">
        <v>500</v>
      </c>
      <c r="C419" s="13">
        <v>46.6</v>
      </c>
      <c r="D419" s="34" t="s">
        <v>561</v>
      </c>
      <c r="E419" s="15" t="s">
        <v>246</v>
      </c>
      <c r="F419" s="25" t="s">
        <v>562</v>
      </c>
      <c r="H419" s="3"/>
      <c r="I419" s="3"/>
      <c r="J419" s="5"/>
      <c r="K419" s="5"/>
    </row>
    <row r="420" spans="1:11" ht="15.4" x14ac:dyDescent="0.45">
      <c r="A420" s="22">
        <v>44007</v>
      </c>
      <c r="B420" s="32" t="s">
        <v>500</v>
      </c>
      <c r="C420" s="13">
        <v>21.96</v>
      </c>
      <c r="D420" s="34" t="s">
        <v>561</v>
      </c>
      <c r="E420" s="15" t="s">
        <v>246</v>
      </c>
      <c r="F420" s="25" t="s">
        <v>563</v>
      </c>
      <c r="H420" s="3"/>
      <c r="I420" s="3"/>
      <c r="J420" s="5"/>
      <c r="K420" s="5"/>
    </row>
    <row r="421" spans="1:11" ht="15.4" x14ac:dyDescent="0.45">
      <c r="A421" s="22">
        <v>44007</v>
      </c>
      <c r="B421" s="32" t="s">
        <v>500</v>
      </c>
      <c r="C421" s="13">
        <v>101.1</v>
      </c>
      <c r="D421" s="34" t="s">
        <v>678</v>
      </c>
      <c r="E421" s="15" t="s">
        <v>246</v>
      </c>
      <c r="F421" s="25" t="s">
        <v>564</v>
      </c>
      <c r="H421" s="3"/>
      <c r="I421" s="3"/>
      <c r="J421" s="5"/>
      <c r="K421" s="5"/>
    </row>
    <row r="422" spans="1:11" ht="15.4" x14ac:dyDescent="0.45">
      <c r="A422" s="22">
        <v>44007</v>
      </c>
      <c r="B422" s="32" t="s">
        <v>500</v>
      </c>
      <c r="C422" s="13">
        <v>14.49</v>
      </c>
      <c r="D422" s="34" t="s">
        <v>565</v>
      </c>
      <c r="E422" s="15" t="s">
        <v>240</v>
      </c>
      <c r="F422" s="25">
        <v>10896</v>
      </c>
      <c r="H422" s="3"/>
      <c r="I422" s="3"/>
      <c r="J422" s="5"/>
      <c r="K422" s="5"/>
    </row>
    <row r="423" spans="1:11" ht="15.4" x14ac:dyDescent="0.45">
      <c r="A423" s="22">
        <v>44007</v>
      </c>
      <c r="B423" s="32" t="s">
        <v>70</v>
      </c>
      <c r="C423" s="13">
        <v>300</v>
      </c>
      <c r="D423" s="34" t="s">
        <v>71</v>
      </c>
      <c r="E423" s="15" t="s">
        <v>243</v>
      </c>
      <c r="F423" s="25">
        <v>123915</v>
      </c>
      <c r="H423" s="3"/>
      <c r="I423" s="3"/>
      <c r="J423" s="5"/>
      <c r="K423" s="5"/>
    </row>
    <row r="424" spans="1:11" ht="15.4" x14ac:dyDescent="0.45">
      <c r="A424" s="22">
        <v>44007</v>
      </c>
      <c r="B424" s="32" t="s">
        <v>566</v>
      </c>
      <c r="C424" s="13">
        <v>1617</v>
      </c>
      <c r="D424" s="34" t="s">
        <v>567</v>
      </c>
      <c r="E424" s="15" t="s">
        <v>250</v>
      </c>
      <c r="F424" s="25">
        <v>55762684</v>
      </c>
      <c r="H424" s="3"/>
      <c r="I424" s="3"/>
      <c r="J424" s="5"/>
      <c r="K424" s="5"/>
    </row>
    <row r="425" spans="1:11" ht="15.4" x14ac:dyDescent="0.45">
      <c r="A425" s="22">
        <v>44007</v>
      </c>
      <c r="B425" s="32" t="s">
        <v>566</v>
      </c>
      <c r="C425" s="13">
        <v>1680</v>
      </c>
      <c r="D425" s="34" t="s">
        <v>567</v>
      </c>
      <c r="E425" s="15" t="s">
        <v>250</v>
      </c>
      <c r="F425" s="25">
        <v>55787804</v>
      </c>
      <c r="H425" s="3"/>
      <c r="I425" s="3"/>
      <c r="J425" s="5"/>
      <c r="K425" s="5"/>
    </row>
    <row r="426" spans="1:11" ht="15.4" x14ac:dyDescent="0.45">
      <c r="A426" s="22">
        <v>44007</v>
      </c>
      <c r="B426" s="32" t="s">
        <v>566</v>
      </c>
      <c r="C426" s="13">
        <v>1680</v>
      </c>
      <c r="D426" s="34" t="s">
        <v>567</v>
      </c>
      <c r="E426" s="15" t="s">
        <v>250</v>
      </c>
      <c r="F426" s="25">
        <v>55819754</v>
      </c>
      <c r="H426" s="3"/>
      <c r="I426" s="3"/>
      <c r="J426" s="5"/>
      <c r="K426" s="5"/>
    </row>
    <row r="427" spans="1:11" ht="15.4" x14ac:dyDescent="0.45">
      <c r="A427" s="22">
        <v>44007</v>
      </c>
      <c r="B427" s="32" t="s">
        <v>566</v>
      </c>
      <c r="C427" s="13">
        <v>1869</v>
      </c>
      <c r="D427" s="34" t="s">
        <v>567</v>
      </c>
      <c r="E427" s="15" t="s">
        <v>250</v>
      </c>
      <c r="F427" s="25">
        <v>55847187</v>
      </c>
      <c r="H427" s="3"/>
      <c r="I427" s="3"/>
      <c r="J427" s="5"/>
      <c r="K427" s="5"/>
    </row>
    <row r="428" spans="1:11" ht="15.4" x14ac:dyDescent="0.45">
      <c r="A428" s="22">
        <v>44007</v>
      </c>
      <c r="B428" s="32" t="s">
        <v>566</v>
      </c>
      <c r="C428" s="13">
        <v>1680</v>
      </c>
      <c r="D428" s="34" t="s">
        <v>567</v>
      </c>
      <c r="E428" s="15" t="s">
        <v>250</v>
      </c>
      <c r="F428" s="25">
        <v>55873827</v>
      </c>
      <c r="H428" s="3"/>
      <c r="I428" s="3"/>
      <c r="J428" s="5"/>
      <c r="K428" s="5"/>
    </row>
    <row r="429" spans="1:11" ht="15.4" x14ac:dyDescent="0.45">
      <c r="A429" s="22">
        <v>44007</v>
      </c>
      <c r="B429" s="32" t="s">
        <v>566</v>
      </c>
      <c r="C429" s="13">
        <v>1344</v>
      </c>
      <c r="D429" s="34" t="s">
        <v>567</v>
      </c>
      <c r="E429" s="15" t="s">
        <v>250</v>
      </c>
      <c r="F429" s="25">
        <v>55902988</v>
      </c>
      <c r="H429" s="3"/>
      <c r="I429" s="3"/>
      <c r="J429" s="5"/>
      <c r="K429" s="5"/>
    </row>
    <row r="430" spans="1:11" ht="15.4" x14ac:dyDescent="0.45">
      <c r="A430" s="22">
        <v>44007</v>
      </c>
      <c r="B430" s="32" t="s">
        <v>568</v>
      </c>
      <c r="C430" s="13">
        <v>59.43</v>
      </c>
      <c r="D430" s="34" t="s">
        <v>315</v>
      </c>
      <c r="E430" s="15" t="s">
        <v>313</v>
      </c>
      <c r="F430" s="25" t="s">
        <v>569</v>
      </c>
      <c r="H430" s="3"/>
      <c r="I430" s="3"/>
      <c r="J430" s="5"/>
      <c r="K430" s="5"/>
    </row>
    <row r="431" spans="1:11" ht="15.4" x14ac:dyDescent="0.45">
      <c r="A431" s="22">
        <v>44007</v>
      </c>
      <c r="B431" s="32" t="s">
        <v>568</v>
      </c>
      <c r="C431" s="13">
        <v>17.16</v>
      </c>
      <c r="D431" s="34" t="s">
        <v>315</v>
      </c>
      <c r="E431" s="15" t="s">
        <v>313</v>
      </c>
      <c r="F431" s="25" t="s">
        <v>570</v>
      </c>
      <c r="H431" s="3"/>
      <c r="I431" s="3"/>
      <c r="J431" s="5"/>
      <c r="K431" s="5"/>
    </row>
    <row r="432" spans="1:11" ht="15.4" x14ac:dyDescent="0.45">
      <c r="A432" s="22">
        <v>44007</v>
      </c>
      <c r="B432" s="32" t="s">
        <v>568</v>
      </c>
      <c r="C432" s="13">
        <v>68.319999999999993</v>
      </c>
      <c r="D432" s="34" t="s">
        <v>315</v>
      </c>
      <c r="E432" s="15" t="s">
        <v>313</v>
      </c>
      <c r="F432" s="25" t="s">
        <v>571</v>
      </c>
      <c r="H432" s="3"/>
      <c r="I432" s="3"/>
      <c r="J432" s="5"/>
      <c r="K432" s="5"/>
    </row>
    <row r="433" spans="1:11" ht="15.4" x14ac:dyDescent="0.45">
      <c r="A433" s="22">
        <v>44007</v>
      </c>
      <c r="B433" s="32" t="s">
        <v>568</v>
      </c>
      <c r="C433" s="13">
        <v>979</v>
      </c>
      <c r="D433" s="34" t="s">
        <v>572</v>
      </c>
      <c r="E433" s="15" t="s">
        <v>313</v>
      </c>
      <c r="F433" s="25">
        <v>7307884337</v>
      </c>
      <c r="H433" s="3"/>
      <c r="I433" s="3"/>
      <c r="J433" s="5"/>
      <c r="K433" s="5"/>
    </row>
    <row r="434" spans="1:11" ht="15.4" x14ac:dyDescent="0.45">
      <c r="A434" s="22">
        <v>44007</v>
      </c>
      <c r="B434" s="32" t="s">
        <v>568</v>
      </c>
      <c r="C434" s="13">
        <v>426.24</v>
      </c>
      <c r="D434" s="34" t="s">
        <v>27</v>
      </c>
      <c r="E434" s="15" t="s">
        <v>241</v>
      </c>
      <c r="F434" s="25" t="s">
        <v>573</v>
      </c>
      <c r="H434" s="3"/>
      <c r="I434" s="3"/>
      <c r="J434" s="5"/>
      <c r="K434" s="5"/>
    </row>
    <row r="435" spans="1:11" ht="15.4" x14ac:dyDescent="0.45">
      <c r="A435" s="22">
        <v>44007</v>
      </c>
      <c r="B435" s="32" t="s">
        <v>568</v>
      </c>
      <c r="C435" s="13">
        <v>93.57</v>
      </c>
      <c r="D435" s="34" t="s">
        <v>239</v>
      </c>
      <c r="E435" s="15" t="s">
        <v>241</v>
      </c>
      <c r="F435" s="25">
        <v>7307534615</v>
      </c>
      <c r="H435" s="3"/>
      <c r="I435" s="3"/>
      <c r="J435" s="5"/>
      <c r="K435" s="5"/>
    </row>
    <row r="436" spans="1:11" ht="15.4" x14ac:dyDescent="0.45">
      <c r="A436" s="22">
        <v>44007</v>
      </c>
      <c r="B436" s="32" t="s">
        <v>568</v>
      </c>
      <c r="C436" s="13">
        <v>99.8</v>
      </c>
      <c r="D436" s="34" t="s">
        <v>574</v>
      </c>
      <c r="E436" s="15" t="s">
        <v>241</v>
      </c>
      <c r="F436" s="25" t="s">
        <v>575</v>
      </c>
      <c r="H436" s="3"/>
      <c r="I436" s="3"/>
      <c r="J436" s="5"/>
      <c r="K436" s="5"/>
    </row>
    <row r="437" spans="1:11" ht="15.4" x14ac:dyDescent="0.45">
      <c r="A437" s="22">
        <v>44007</v>
      </c>
      <c r="B437" s="32" t="s">
        <v>568</v>
      </c>
      <c r="C437" s="13">
        <v>65.45</v>
      </c>
      <c r="D437" s="34" t="s">
        <v>239</v>
      </c>
      <c r="E437" s="15" t="s">
        <v>240</v>
      </c>
      <c r="F437" s="25">
        <v>7307500990</v>
      </c>
      <c r="H437" s="3"/>
      <c r="I437" s="3"/>
      <c r="J437" s="5"/>
      <c r="K437" s="5"/>
    </row>
    <row r="438" spans="1:11" ht="15.4" x14ac:dyDescent="0.45">
      <c r="A438" s="22">
        <v>44007</v>
      </c>
      <c r="B438" s="32" t="s">
        <v>568</v>
      </c>
      <c r="C438" s="13">
        <v>284.16000000000003</v>
      </c>
      <c r="D438" s="34" t="s">
        <v>27</v>
      </c>
      <c r="E438" s="15" t="s">
        <v>240</v>
      </c>
      <c r="F438" s="25">
        <v>7307500990</v>
      </c>
      <c r="H438" s="3"/>
      <c r="I438" s="3"/>
      <c r="J438" s="5"/>
      <c r="K438" s="5"/>
    </row>
    <row r="439" spans="1:11" ht="15.4" x14ac:dyDescent="0.45">
      <c r="A439" s="22">
        <v>44007</v>
      </c>
      <c r="B439" s="32" t="s">
        <v>568</v>
      </c>
      <c r="C439" s="13">
        <v>114.16</v>
      </c>
      <c r="D439" s="34" t="s">
        <v>239</v>
      </c>
      <c r="E439" s="15" t="s">
        <v>240</v>
      </c>
      <c r="F439" s="25">
        <v>7307315286</v>
      </c>
      <c r="H439" s="3"/>
      <c r="I439" s="3"/>
      <c r="J439" s="5"/>
      <c r="K439" s="5"/>
    </row>
    <row r="440" spans="1:11" ht="15.4" x14ac:dyDescent="0.45">
      <c r="A440" s="22">
        <v>44007</v>
      </c>
      <c r="B440" s="32" t="s">
        <v>74</v>
      </c>
      <c r="C440" s="13">
        <v>578.70000000000005</v>
      </c>
      <c r="D440" s="34" t="s">
        <v>315</v>
      </c>
      <c r="E440" s="15" t="s">
        <v>240</v>
      </c>
      <c r="F440" s="25">
        <v>3713666</v>
      </c>
      <c r="H440" s="3"/>
      <c r="I440" s="3"/>
      <c r="J440" s="5"/>
      <c r="K440" s="5"/>
    </row>
    <row r="441" spans="1:11" ht="15.4" x14ac:dyDescent="0.45">
      <c r="A441" s="22">
        <v>44011</v>
      </c>
      <c r="B441" s="32" t="s">
        <v>673</v>
      </c>
      <c r="C441" s="13">
        <v>15190.5</v>
      </c>
      <c r="D441" s="34" t="s">
        <v>319</v>
      </c>
      <c r="E441" s="15" t="s">
        <v>320</v>
      </c>
      <c r="F441" s="25" t="s">
        <v>576</v>
      </c>
      <c r="H441" s="3"/>
      <c r="I441" s="3"/>
      <c r="J441" s="5"/>
      <c r="K441" s="5"/>
    </row>
    <row r="442" spans="1:11" ht="15.4" x14ac:dyDescent="0.45">
      <c r="A442" s="22">
        <v>44012</v>
      </c>
      <c r="B442" s="32" t="s">
        <v>577</v>
      </c>
      <c r="C442" s="13">
        <v>1655</v>
      </c>
      <c r="D442" s="34" t="s">
        <v>578</v>
      </c>
      <c r="E442" s="15" t="s">
        <v>248</v>
      </c>
      <c r="F442" s="25">
        <v>83056</v>
      </c>
      <c r="H442" s="3"/>
      <c r="I442" s="3"/>
      <c r="J442" s="5"/>
      <c r="K442" s="5"/>
    </row>
    <row r="443" spans="1:11" ht="15.4" x14ac:dyDescent="0.45">
      <c r="A443" s="22">
        <v>44012</v>
      </c>
      <c r="B443" s="32" t="s">
        <v>13</v>
      </c>
      <c r="C443" s="13">
        <v>47.88</v>
      </c>
      <c r="D443" s="34" t="s">
        <v>315</v>
      </c>
      <c r="E443" s="15" t="s">
        <v>248</v>
      </c>
      <c r="F443" s="25" t="s">
        <v>579</v>
      </c>
      <c r="H443" s="3"/>
      <c r="I443" s="3"/>
      <c r="J443" s="5"/>
      <c r="K443" s="5"/>
    </row>
    <row r="444" spans="1:11" ht="15.4" x14ac:dyDescent="0.45">
      <c r="A444" s="22">
        <v>44012</v>
      </c>
      <c r="B444" s="32" t="s">
        <v>13</v>
      </c>
      <c r="C444" s="13">
        <v>449.75</v>
      </c>
      <c r="D444" s="34" t="s">
        <v>293</v>
      </c>
      <c r="E444" s="15" t="s">
        <v>248</v>
      </c>
      <c r="F444" s="25" t="s">
        <v>580</v>
      </c>
      <c r="H444" s="3"/>
      <c r="I444" s="3"/>
      <c r="J444" s="5"/>
      <c r="K444" s="5"/>
    </row>
    <row r="445" spans="1:11" ht="15.4" x14ac:dyDescent="0.45">
      <c r="A445" s="22">
        <v>44012</v>
      </c>
      <c r="B445" s="32" t="s">
        <v>13</v>
      </c>
      <c r="C445" s="13">
        <v>819</v>
      </c>
      <c r="D445" s="34" t="s">
        <v>581</v>
      </c>
      <c r="E445" s="15" t="s">
        <v>248</v>
      </c>
      <c r="F445" s="25" t="s">
        <v>582</v>
      </c>
      <c r="H445" s="3"/>
      <c r="I445" s="3"/>
      <c r="J445" s="5"/>
      <c r="K445" s="5"/>
    </row>
    <row r="446" spans="1:11" ht="30.75" x14ac:dyDescent="0.45">
      <c r="A446" s="22">
        <v>44012</v>
      </c>
      <c r="B446" s="32" t="s">
        <v>13</v>
      </c>
      <c r="C446" s="13">
        <v>24.03</v>
      </c>
      <c r="D446" s="34" t="s">
        <v>166</v>
      </c>
      <c r="E446" s="15" t="s">
        <v>492</v>
      </c>
      <c r="F446" s="25" t="s">
        <v>583</v>
      </c>
      <c r="H446" s="3"/>
      <c r="I446" s="3"/>
      <c r="J446" s="5"/>
      <c r="K446" s="5"/>
    </row>
    <row r="447" spans="1:11" ht="30.75" x14ac:dyDescent="0.45">
      <c r="A447" s="22">
        <v>44012</v>
      </c>
      <c r="B447" s="32" t="s">
        <v>13</v>
      </c>
      <c r="C447" s="13">
        <v>70.489999999999995</v>
      </c>
      <c r="D447" s="34" t="s">
        <v>166</v>
      </c>
      <c r="E447" s="15" t="s">
        <v>492</v>
      </c>
      <c r="F447" s="25" t="s">
        <v>584</v>
      </c>
      <c r="H447" s="3"/>
      <c r="I447" s="3"/>
      <c r="J447" s="5"/>
      <c r="K447" s="5"/>
    </row>
    <row r="448" spans="1:11" ht="30.75" x14ac:dyDescent="0.45">
      <c r="A448" s="22">
        <v>44012</v>
      </c>
      <c r="B448" s="32" t="s">
        <v>13</v>
      </c>
      <c r="C448" s="13">
        <v>8.01</v>
      </c>
      <c r="D448" s="34" t="s">
        <v>166</v>
      </c>
      <c r="E448" s="15" t="s">
        <v>492</v>
      </c>
      <c r="F448" s="25" t="s">
        <v>585</v>
      </c>
      <c r="H448" s="3"/>
      <c r="I448" s="3"/>
      <c r="J448" s="5"/>
      <c r="K448" s="5"/>
    </row>
    <row r="449" spans="1:11" ht="30.75" x14ac:dyDescent="0.45">
      <c r="A449" s="22">
        <v>44012</v>
      </c>
      <c r="B449" s="32" t="s">
        <v>13</v>
      </c>
      <c r="C449" s="13">
        <v>107.78</v>
      </c>
      <c r="D449" s="34" t="s">
        <v>166</v>
      </c>
      <c r="E449" s="15" t="s">
        <v>492</v>
      </c>
      <c r="F449" s="25" t="s">
        <v>586</v>
      </c>
      <c r="H449" s="3"/>
      <c r="I449" s="3"/>
      <c r="J449" s="5"/>
      <c r="K449" s="5"/>
    </row>
    <row r="450" spans="1:11" ht="30.75" x14ac:dyDescent="0.45">
      <c r="A450" s="22">
        <v>44012</v>
      </c>
      <c r="B450" s="32" t="s">
        <v>13</v>
      </c>
      <c r="C450" s="13">
        <v>116.46</v>
      </c>
      <c r="D450" s="34" t="s">
        <v>166</v>
      </c>
      <c r="E450" s="15" t="s">
        <v>492</v>
      </c>
      <c r="F450" s="25" t="s">
        <v>587</v>
      </c>
      <c r="H450" s="3"/>
      <c r="I450" s="3"/>
      <c r="J450" s="5"/>
      <c r="K450" s="5"/>
    </row>
    <row r="451" spans="1:11" ht="30.75" x14ac:dyDescent="0.45">
      <c r="A451" s="22">
        <v>44012</v>
      </c>
      <c r="B451" s="32" t="s">
        <v>13</v>
      </c>
      <c r="C451" s="13">
        <v>14.56</v>
      </c>
      <c r="D451" s="34" t="s">
        <v>166</v>
      </c>
      <c r="E451" s="15" t="s">
        <v>492</v>
      </c>
      <c r="F451" s="25" t="s">
        <v>588</v>
      </c>
      <c r="H451" s="3"/>
      <c r="I451" s="3"/>
      <c r="J451" s="5"/>
      <c r="K451" s="5"/>
    </row>
    <row r="452" spans="1:11" ht="30.75" x14ac:dyDescent="0.45">
      <c r="A452" s="22">
        <v>44012</v>
      </c>
      <c r="B452" s="32" t="s">
        <v>13</v>
      </c>
      <c r="C452" s="13">
        <v>59.38</v>
      </c>
      <c r="D452" s="34" t="s">
        <v>166</v>
      </c>
      <c r="E452" s="15" t="s">
        <v>492</v>
      </c>
      <c r="F452" s="25" t="s">
        <v>589</v>
      </c>
      <c r="H452" s="3"/>
      <c r="I452" s="3"/>
      <c r="J452" s="5"/>
      <c r="K452" s="5"/>
    </row>
    <row r="453" spans="1:11" ht="30.75" x14ac:dyDescent="0.45">
      <c r="A453" s="22">
        <v>44012</v>
      </c>
      <c r="B453" s="32" t="s">
        <v>13</v>
      </c>
      <c r="C453" s="13">
        <v>159.58000000000001</v>
      </c>
      <c r="D453" s="34" t="s">
        <v>166</v>
      </c>
      <c r="E453" s="15" t="s">
        <v>492</v>
      </c>
      <c r="F453" s="25" t="s">
        <v>590</v>
      </c>
      <c r="H453" s="3"/>
      <c r="I453" s="3"/>
      <c r="J453" s="5"/>
      <c r="K453" s="5"/>
    </row>
    <row r="454" spans="1:11" ht="30.75" x14ac:dyDescent="0.45">
      <c r="A454" s="22">
        <v>44012</v>
      </c>
      <c r="B454" s="32" t="s">
        <v>13</v>
      </c>
      <c r="C454" s="13">
        <v>137.94</v>
      </c>
      <c r="D454" s="34" t="s">
        <v>166</v>
      </c>
      <c r="E454" s="15" t="s">
        <v>492</v>
      </c>
      <c r="F454" s="25" t="s">
        <v>591</v>
      </c>
      <c r="H454" s="3"/>
      <c r="I454" s="3"/>
      <c r="J454" s="5"/>
      <c r="K454" s="5"/>
    </row>
    <row r="455" spans="1:11" ht="30.75" x14ac:dyDescent="0.45">
      <c r="A455" s="22">
        <v>44012</v>
      </c>
      <c r="B455" s="32" t="s">
        <v>13</v>
      </c>
      <c r="C455" s="13">
        <v>16.02</v>
      </c>
      <c r="D455" s="34" t="s">
        <v>166</v>
      </c>
      <c r="E455" s="15" t="s">
        <v>492</v>
      </c>
      <c r="F455" s="25" t="s">
        <v>592</v>
      </c>
      <c r="H455" s="3"/>
      <c r="I455" s="3"/>
      <c r="J455" s="5"/>
      <c r="K455" s="5"/>
    </row>
    <row r="456" spans="1:11" ht="30.75" x14ac:dyDescent="0.45">
      <c r="A456" s="22">
        <v>44012</v>
      </c>
      <c r="B456" s="32" t="s">
        <v>13</v>
      </c>
      <c r="C456" s="13">
        <v>37.979999999999997</v>
      </c>
      <c r="D456" s="34" t="s">
        <v>239</v>
      </c>
      <c r="E456" s="15" t="s">
        <v>492</v>
      </c>
      <c r="F456" s="25" t="s">
        <v>593</v>
      </c>
      <c r="H456" s="3"/>
      <c r="I456" s="3"/>
      <c r="J456" s="5"/>
      <c r="K456" s="5"/>
    </row>
    <row r="457" spans="1:11" ht="30.75" x14ac:dyDescent="0.45">
      <c r="A457" s="22">
        <v>44012</v>
      </c>
      <c r="B457" s="32" t="s">
        <v>13</v>
      </c>
      <c r="C457" s="13">
        <v>596.72</v>
      </c>
      <c r="D457" s="34" t="s">
        <v>572</v>
      </c>
      <c r="E457" s="15" t="s">
        <v>492</v>
      </c>
      <c r="F457" s="25" t="s">
        <v>594</v>
      </c>
      <c r="H457" s="3"/>
      <c r="I457" s="3"/>
      <c r="J457" s="5"/>
      <c r="K457" s="5"/>
    </row>
    <row r="458" spans="1:11" ht="30.75" x14ac:dyDescent="0.45">
      <c r="A458" s="22">
        <v>44012</v>
      </c>
      <c r="B458" s="32" t="s">
        <v>13</v>
      </c>
      <c r="C458" s="13">
        <v>92.88</v>
      </c>
      <c r="D458" s="34" t="s">
        <v>293</v>
      </c>
      <c r="E458" s="15" t="s">
        <v>492</v>
      </c>
      <c r="F458" s="25" t="s">
        <v>595</v>
      </c>
      <c r="H458" s="3"/>
      <c r="I458" s="3"/>
      <c r="J458" s="5"/>
      <c r="K458" s="5"/>
    </row>
    <row r="459" spans="1:11" ht="15.4" x14ac:dyDescent="0.45">
      <c r="A459" s="22">
        <v>44012</v>
      </c>
      <c r="B459" s="32" t="s">
        <v>13</v>
      </c>
      <c r="C459" s="13">
        <v>19.989999999999998</v>
      </c>
      <c r="D459" s="34" t="s">
        <v>596</v>
      </c>
      <c r="E459" s="15" t="s">
        <v>320</v>
      </c>
      <c r="F459" s="25" t="s">
        <v>597</v>
      </c>
      <c r="H459" s="3"/>
      <c r="I459" s="3"/>
      <c r="J459" s="5"/>
      <c r="K459" s="5"/>
    </row>
    <row r="460" spans="1:11" ht="15.4" x14ac:dyDescent="0.45">
      <c r="A460" s="22">
        <v>44012</v>
      </c>
      <c r="B460" s="32" t="s">
        <v>13</v>
      </c>
      <c r="C460" s="13">
        <v>807.6</v>
      </c>
      <c r="D460" s="34" t="s">
        <v>598</v>
      </c>
      <c r="E460" s="15" t="s">
        <v>320</v>
      </c>
      <c r="F460" s="25" t="s">
        <v>599</v>
      </c>
      <c r="H460" s="3"/>
      <c r="I460" s="3"/>
      <c r="J460" s="5"/>
      <c r="K460" s="5"/>
    </row>
    <row r="461" spans="1:11" ht="15.4" x14ac:dyDescent="0.45">
      <c r="A461" s="22">
        <v>44012</v>
      </c>
      <c r="B461" s="32" t="s">
        <v>13</v>
      </c>
      <c r="C461" s="13">
        <v>49.99</v>
      </c>
      <c r="D461" s="34" t="s">
        <v>600</v>
      </c>
      <c r="E461" s="15" t="s">
        <v>320</v>
      </c>
      <c r="F461" s="25" t="s">
        <v>601</v>
      </c>
      <c r="H461" s="3"/>
      <c r="I461" s="3"/>
      <c r="J461" s="5"/>
      <c r="K461" s="5"/>
    </row>
    <row r="462" spans="1:11" ht="15.4" x14ac:dyDescent="0.45">
      <c r="A462" s="22">
        <v>44012</v>
      </c>
      <c r="B462" s="32" t="s">
        <v>13</v>
      </c>
      <c r="C462" s="13">
        <v>404.95</v>
      </c>
      <c r="D462" s="34" t="s">
        <v>602</v>
      </c>
      <c r="E462" s="15" t="s">
        <v>320</v>
      </c>
      <c r="F462" s="25" t="s">
        <v>603</v>
      </c>
      <c r="H462" s="3"/>
      <c r="I462" s="3"/>
      <c r="J462" s="5"/>
      <c r="K462" s="5"/>
    </row>
    <row r="463" spans="1:11" ht="15.4" x14ac:dyDescent="0.45">
      <c r="A463" s="22">
        <v>44012</v>
      </c>
      <c r="B463" s="32" t="s">
        <v>13</v>
      </c>
      <c r="C463" s="13">
        <v>11.99</v>
      </c>
      <c r="D463" s="34" t="s">
        <v>604</v>
      </c>
      <c r="E463" s="15" t="s">
        <v>320</v>
      </c>
      <c r="F463" s="25" t="s">
        <v>605</v>
      </c>
      <c r="H463" s="3"/>
      <c r="I463" s="3"/>
      <c r="J463" s="5"/>
      <c r="K463" s="5"/>
    </row>
    <row r="464" spans="1:11" ht="15.4" x14ac:dyDescent="0.45">
      <c r="A464" s="22">
        <v>44012</v>
      </c>
      <c r="B464" s="32" t="s">
        <v>13</v>
      </c>
      <c r="C464" s="13">
        <v>31.92</v>
      </c>
      <c r="D464" s="34" t="s">
        <v>606</v>
      </c>
      <c r="E464" s="15" t="s">
        <v>320</v>
      </c>
      <c r="F464" s="25" t="s">
        <v>605</v>
      </c>
      <c r="H464" s="3"/>
      <c r="I464" s="3"/>
      <c r="J464" s="5"/>
      <c r="K464" s="5"/>
    </row>
    <row r="465" spans="1:11" ht="15.4" x14ac:dyDescent="0.45">
      <c r="A465" s="22">
        <v>44012</v>
      </c>
      <c r="B465" s="32" t="s">
        <v>13</v>
      </c>
      <c r="C465" s="13">
        <v>7.99</v>
      </c>
      <c r="D465" s="34" t="s">
        <v>607</v>
      </c>
      <c r="E465" s="15" t="s">
        <v>320</v>
      </c>
      <c r="F465" s="25" t="s">
        <v>605</v>
      </c>
      <c r="H465" s="3"/>
      <c r="I465" s="3"/>
      <c r="J465" s="5"/>
      <c r="K465" s="5"/>
    </row>
    <row r="466" spans="1:11" ht="15.4" x14ac:dyDescent="0.45">
      <c r="A466" s="22">
        <v>44012</v>
      </c>
      <c r="B466" s="32" t="s">
        <v>13</v>
      </c>
      <c r="C466" s="13">
        <v>9.99</v>
      </c>
      <c r="D466" s="34" t="s">
        <v>608</v>
      </c>
      <c r="E466" s="15" t="s">
        <v>320</v>
      </c>
      <c r="F466" s="25" t="s">
        <v>605</v>
      </c>
      <c r="H466" s="3"/>
      <c r="I466" s="3"/>
      <c r="J466" s="5"/>
      <c r="K466" s="5"/>
    </row>
    <row r="467" spans="1:11" ht="15.4" x14ac:dyDescent="0.45">
      <c r="A467" s="22">
        <v>44012</v>
      </c>
      <c r="B467" s="32" t="s">
        <v>13</v>
      </c>
      <c r="C467" s="13">
        <v>6.99</v>
      </c>
      <c r="D467" s="34" t="s">
        <v>609</v>
      </c>
      <c r="E467" s="15" t="s">
        <v>320</v>
      </c>
      <c r="F467" s="25" t="s">
        <v>605</v>
      </c>
      <c r="H467" s="3"/>
      <c r="I467" s="3"/>
      <c r="J467" s="5"/>
      <c r="K467" s="5"/>
    </row>
    <row r="468" spans="1:11" ht="15.4" x14ac:dyDescent="0.45">
      <c r="A468" s="22">
        <v>44012</v>
      </c>
      <c r="B468" s="32" t="s">
        <v>13</v>
      </c>
      <c r="C468" s="13">
        <v>8.99</v>
      </c>
      <c r="D468" s="34" t="s">
        <v>610</v>
      </c>
      <c r="E468" s="15" t="s">
        <v>320</v>
      </c>
      <c r="F468" s="25" t="s">
        <v>605</v>
      </c>
      <c r="H468" s="3"/>
      <c r="I468" s="3"/>
      <c r="J468" s="5"/>
      <c r="K468" s="5"/>
    </row>
    <row r="469" spans="1:11" ht="15.4" x14ac:dyDescent="0.45">
      <c r="A469" s="22">
        <v>44012</v>
      </c>
      <c r="B469" s="32" t="s">
        <v>13</v>
      </c>
      <c r="C469" s="13">
        <v>39.96</v>
      </c>
      <c r="D469" s="34" t="s">
        <v>611</v>
      </c>
      <c r="E469" s="15" t="s">
        <v>320</v>
      </c>
      <c r="F469" s="25" t="s">
        <v>605</v>
      </c>
      <c r="H469" s="3"/>
      <c r="I469" s="3"/>
      <c r="J469" s="5"/>
      <c r="K469" s="5"/>
    </row>
    <row r="470" spans="1:11" ht="15.4" x14ac:dyDescent="0.45">
      <c r="A470" s="22">
        <v>44012</v>
      </c>
      <c r="B470" s="32" t="s">
        <v>13</v>
      </c>
      <c r="C470" s="13">
        <v>27.56</v>
      </c>
      <c r="D470" s="34" t="s">
        <v>612</v>
      </c>
      <c r="E470" s="15" t="s">
        <v>320</v>
      </c>
      <c r="F470" s="25" t="s">
        <v>605</v>
      </c>
      <c r="H470" s="3"/>
      <c r="I470" s="3"/>
      <c r="J470" s="5"/>
      <c r="K470" s="5"/>
    </row>
    <row r="471" spans="1:11" ht="15.4" x14ac:dyDescent="0.45">
      <c r="A471" s="22">
        <v>44012</v>
      </c>
      <c r="B471" s="32" t="s">
        <v>13</v>
      </c>
      <c r="C471" s="13">
        <v>16.96</v>
      </c>
      <c r="D471" s="34" t="s">
        <v>613</v>
      </c>
      <c r="E471" s="15" t="s">
        <v>320</v>
      </c>
      <c r="F471" s="25" t="s">
        <v>605</v>
      </c>
      <c r="H471" s="3"/>
      <c r="I471" s="3"/>
      <c r="J471" s="5"/>
      <c r="K471" s="5"/>
    </row>
    <row r="472" spans="1:11" ht="15.4" x14ac:dyDescent="0.45">
      <c r="A472" s="22">
        <v>44012</v>
      </c>
      <c r="B472" s="32" t="s">
        <v>13</v>
      </c>
      <c r="C472" s="13">
        <v>42.199999999999996</v>
      </c>
      <c r="D472" s="34" t="s">
        <v>614</v>
      </c>
      <c r="E472" s="15" t="s">
        <v>320</v>
      </c>
      <c r="F472" s="25" t="s">
        <v>605</v>
      </c>
      <c r="H472" s="3"/>
      <c r="I472" s="3"/>
      <c r="J472" s="5"/>
      <c r="K472" s="5"/>
    </row>
    <row r="473" spans="1:11" ht="15.4" x14ac:dyDescent="0.45">
      <c r="A473" s="22">
        <v>44012</v>
      </c>
      <c r="B473" s="32" t="s">
        <v>13</v>
      </c>
      <c r="C473" s="13">
        <v>7.98</v>
      </c>
      <c r="D473" s="34" t="s">
        <v>615</v>
      </c>
      <c r="E473" s="15" t="s">
        <v>320</v>
      </c>
      <c r="F473" s="25" t="s">
        <v>605</v>
      </c>
      <c r="H473" s="3"/>
      <c r="I473" s="3"/>
      <c r="J473" s="5"/>
      <c r="K473" s="5"/>
    </row>
    <row r="474" spans="1:11" ht="15.4" x14ac:dyDescent="0.45">
      <c r="A474" s="22">
        <v>44012</v>
      </c>
      <c r="B474" s="32" t="s">
        <v>13</v>
      </c>
      <c r="C474" s="13">
        <v>5.98</v>
      </c>
      <c r="D474" s="34" t="s">
        <v>616</v>
      </c>
      <c r="E474" s="15" t="s">
        <v>320</v>
      </c>
      <c r="F474" s="25" t="s">
        <v>605</v>
      </c>
      <c r="H474" s="3"/>
      <c r="I474" s="3"/>
      <c r="J474" s="5"/>
      <c r="K474" s="5"/>
    </row>
    <row r="475" spans="1:11" ht="15.4" x14ac:dyDescent="0.45">
      <c r="A475" s="22">
        <v>44012</v>
      </c>
      <c r="B475" s="32" t="s">
        <v>13</v>
      </c>
      <c r="C475" s="13">
        <v>26.97</v>
      </c>
      <c r="D475" s="34" t="s">
        <v>617</v>
      </c>
      <c r="E475" s="15" t="s">
        <v>320</v>
      </c>
      <c r="F475" s="25" t="s">
        <v>605</v>
      </c>
      <c r="H475" s="3"/>
      <c r="I475" s="3"/>
      <c r="J475" s="5"/>
      <c r="K475" s="5"/>
    </row>
    <row r="476" spans="1:11" ht="15.4" x14ac:dyDescent="0.45">
      <c r="A476" s="22">
        <v>44012</v>
      </c>
      <c r="B476" s="32" t="s">
        <v>13</v>
      </c>
      <c r="C476" s="13">
        <v>496.12</v>
      </c>
      <c r="D476" s="34" t="s">
        <v>618</v>
      </c>
      <c r="E476" s="15" t="s">
        <v>320</v>
      </c>
      <c r="F476" s="25" t="s">
        <v>619</v>
      </c>
      <c r="H476" s="3"/>
      <c r="I476" s="3"/>
      <c r="J476" s="5"/>
      <c r="K476" s="5"/>
    </row>
    <row r="477" spans="1:11" ht="15.4" x14ac:dyDescent="0.45">
      <c r="A477" s="22">
        <v>44012</v>
      </c>
      <c r="B477" s="32" t="s">
        <v>13</v>
      </c>
      <c r="C477" s="13">
        <v>1196.99</v>
      </c>
      <c r="D477" s="34" t="s">
        <v>315</v>
      </c>
      <c r="E477" s="15" t="s">
        <v>248</v>
      </c>
      <c r="F477" s="25" t="s">
        <v>625</v>
      </c>
      <c r="H477" s="3"/>
      <c r="I477" s="3"/>
      <c r="J477" s="5"/>
      <c r="K477" s="5"/>
    </row>
    <row r="478" spans="1:11" ht="15.4" x14ac:dyDescent="0.45">
      <c r="A478" s="22">
        <v>44012</v>
      </c>
      <c r="B478" s="32" t="s">
        <v>620</v>
      </c>
      <c r="C478" s="13">
        <v>25.03</v>
      </c>
      <c r="D478" s="34" t="s">
        <v>679</v>
      </c>
      <c r="E478" s="15" t="s">
        <v>492</v>
      </c>
      <c r="F478" s="25" t="s">
        <v>621</v>
      </c>
      <c r="H478" s="3"/>
      <c r="I478" s="3"/>
      <c r="J478" s="5"/>
      <c r="K478" s="5"/>
    </row>
    <row r="479" spans="1:11" ht="15.4" x14ac:dyDescent="0.45">
      <c r="A479" s="22">
        <v>44012</v>
      </c>
      <c r="B479" s="32" t="s">
        <v>622</v>
      </c>
      <c r="C479" s="13">
        <v>397.05</v>
      </c>
      <c r="D479" s="34" t="s">
        <v>623</v>
      </c>
      <c r="E479" s="15" t="s">
        <v>492</v>
      </c>
      <c r="F479" s="25">
        <v>9086548101</v>
      </c>
      <c r="H479" s="3"/>
      <c r="I479" s="3"/>
      <c r="J479" s="5"/>
      <c r="K479" s="5"/>
    </row>
    <row r="480" spans="1:11" ht="15.4" x14ac:dyDescent="0.45">
      <c r="A480" s="22">
        <v>44012</v>
      </c>
      <c r="B480" s="32" t="s">
        <v>630</v>
      </c>
      <c r="C480" s="13">
        <v>847.2</v>
      </c>
      <c r="D480" s="34" t="s">
        <v>315</v>
      </c>
      <c r="E480" s="15" t="s">
        <v>248</v>
      </c>
      <c r="F480" s="25">
        <v>9498338061</v>
      </c>
      <c r="H480" s="3"/>
      <c r="I480" s="3"/>
      <c r="J480" s="5"/>
      <c r="K480" s="5"/>
    </row>
    <row r="481" spans="1:11" ht="15.4" x14ac:dyDescent="0.45">
      <c r="A481" s="22">
        <v>44012</v>
      </c>
      <c r="B481" s="32" t="s">
        <v>630</v>
      </c>
      <c r="C481" s="13">
        <v>554.29999999999995</v>
      </c>
      <c r="D481" s="34" t="s">
        <v>315</v>
      </c>
      <c r="E481" s="15" t="s">
        <v>248</v>
      </c>
      <c r="F481" s="25">
        <v>9501724075</v>
      </c>
      <c r="H481" s="3"/>
      <c r="I481" s="3"/>
      <c r="J481" s="5"/>
      <c r="K481" s="5"/>
    </row>
    <row r="482" spans="1:11" ht="15.4" x14ac:dyDescent="0.45">
      <c r="A482" s="22">
        <v>44012</v>
      </c>
      <c r="B482" s="32" t="s">
        <v>18</v>
      </c>
      <c r="C482" s="13">
        <v>38.24</v>
      </c>
      <c r="D482" s="34" t="s">
        <v>671</v>
      </c>
      <c r="E482" s="15" t="s">
        <v>246</v>
      </c>
      <c r="F482" s="25" t="s">
        <v>627</v>
      </c>
      <c r="H482" s="3"/>
      <c r="I482" s="3"/>
      <c r="J482" s="5"/>
      <c r="K482" s="5"/>
    </row>
    <row r="483" spans="1:11" ht="15.4" x14ac:dyDescent="0.45">
      <c r="A483" s="22">
        <v>44012</v>
      </c>
      <c r="B483" s="32" t="s">
        <v>631</v>
      </c>
      <c r="C483" s="13">
        <v>10.92</v>
      </c>
      <c r="D483" s="34" t="s">
        <v>632</v>
      </c>
      <c r="E483" s="15" t="s">
        <v>492</v>
      </c>
      <c r="F483" s="25" t="s">
        <v>633</v>
      </c>
      <c r="H483" s="3"/>
      <c r="I483" s="3"/>
      <c r="J483" s="5"/>
      <c r="K483" s="5"/>
    </row>
    <row r="484" spans="1:11" ht="15.4" x14ac:dyDescent="0.45">
      <c r="A484" s="22">
        <v>44012</v>
      </c>
      <c r="B484" s="32" t="s">
        <v>634</v>
      </c>
      <c r="C484" s="13">
        <v>471.64</v>
      </c>
      <c r="D484" s="34" t="s">
        <v>635</v>
      </c>
      <c r="E484" s="15" t="s">
        <v>248</v>
      </c>
      <c r="F484" s="25">
        <v>9008300735</v>
      </c>
      <c r="H484" s="3"/>
      <c r="I484" s="3"/>
      <c r="J484" s="5"/>
      <c r="K484" s="5"/>
    </row>
    <row r="485" spans="1:11" ht="15.4" x14ac:dyDescent="0.45">
      <c r="A485" s="22">
        <v>44012</v>
      </c>
      <c r="B485" s="32" t="s">
        <v>500</v>
      </c>
      <c r="C485" s="13">
        <v>25.66</v>
      </c>
      <c r="D485" s="34" t="s">
        <v>166</v>
      </c>
      <c r="E485" s="15" t="s">
        <v>492</v>
      </c>
      <c r="F485" s="25" t="s">
        <v>636</v>
      </c>
      <c r="H485" s="3"/>
      <c r="I485" s="3"/>
      <c r="J485" s="5"/>
      <c r="K485" s="5"/>
    </row>
    <row r="486" spans="1:11" ht="15.4" x14ac:dyDescent="0.45">
      <c r="A486" s="22">
        <v>44012</v>
      </c>
      <c r="B486" s="32" t="s">
        <v>637</v>
      </c>
      <c r="C486" s="13">
        <v>75</v>
      </c>
      <c r="D486" s="34" t="s">
        <v>27</v>
      </c>
      <c r="E486" s="15" t="s">
        <v>492</v>
      </c>
      <c r="F486" s="25" t="s">
        <v>638</v>
      </c>
      <c r="H486" s="3"/>
      <c r="I486" s="3"/>
      <c r="J486" s="5"/>
      <c r="K486" s="5"/>
    </row>
    <row r="487" spans="1:11" ht="30.75" x14ac:dyDescent="0.45">
      <c r="A487" s="22">
        <v>44012</v>
      </c>
      <c r="B487" s="32" t="s">
        <v>637</v>
      </c>
      <c r="C487" s="13">
        <v>101.25</v>
      </c>
      <c r="D487" s="34" t="s">
        <v>27</v>
      </c>
      <c r="E487" s="15" t="s">
        <v>492</v>
      </c>
      <c r="F487" s="25" t="s">
        <v>677</v>
      </c>
      <c r="H487" s="3"/>
      <c r="I487" s="3"/>
      <c r="J487" s="5"/>
      <c r="K487" s="5"/>
    </row>
    <row r="488" spans="1:11" ht="15.4" x14ac:dyDescent="0.45">
      <c r="A488" s="22">
        <v>44012</v>
      </c>
      <c r="B488" s="32" t="s">
        <v>568</v>
      </c>
      <c r="C488" s="13">
        <v>37.4</v>
      </c>
      <c r="D488" s="34" t="s">
        <v>166</v>
      </c>
      <c r="E488" s="15" t="s">
        <v>492</v>
      </c>
      <c r="F488" s="25" t="s">
        <v>639</v>
      </c>
      <c r="H488" s="3"/>
      <c r="I488" s="3"/>
      <c r="J488" s="5"/>
      <c r="K488" s="5"/>
    </row>
    <row r="489" spans="1:11" ht="15.4" x14ac:dyDescent="0.45">
      <c r="A489" s="22">
        <v>44012</v>
      </c>
      <c r="B489" s="32" t="s">
        <v>568</v>
      </c>
      <c r="C489" s="13">
        <v>7.48</v>
      </c>
      <c r="D489" s="34" t="s">
        <v>166</v>
      </c>
      <c r="E489" s="15" t="s">
        <v>492</v>
      </c>
      <c r="F489" s="25" t="s">
        <v>640</v>
      </c>
      <c r="H489" s="3"/>
      <c r="I489" s="3"/>
      <c r="J489" s="5"/>
      <c r="K489" s="5"/>
    </row>
    <row r="490" spans="1:11" ht="30.75" x14ac:dyDescent="0.45">
      <c r="A490" s="22">
        <v>44012</v>
      </c>
      <c r="B490" s="32" t="s">
        <v>672</v>
      </c>
      <c r="C490" s="13">
        <v>11.25</v>
      </c>
      <c r="D490" s="34" t="s">
        <v>27</v>
      </c>
      <c r="E490" s="15" t="s">
        <v>492</v>
      </c>
      <c r="F490" s="25" t="s">
        <v>641</v>
      </c>
      <c r="H490" s="3"/>
      <c r="I490" s="3"/>
      <c r="J490" s="5"/>
      <c r="K490" s="5"/>
    </row>
    <row r="491" spans="1:11" ht="30.75" x14ac:dyDescent="0.45">
      <c r="A491" s="22">
        <v>44012</v>
      </c>
      <c r="B491" s="32" t="s">
        <v>682</v>
      </c>
      <c r="C491" s="13">
        <v>24879.72</v>
      </c>
      <c r="D491" s="34" t="s">
        <v>473</v>
      </c>
      <c r="E491" s="15" t="s">
        <v>248</v>
      </c>
      <c r="F491" s="25" t="s">
        <v>624</v>
      </c>
      <c r="H491" s="3"/>
      <c r="I491" s="3"/>
      <c r="J491" s="5"/>
      <c r="K491" s="5"/>
    </row>
    <row r="492" spans="1:11" ht="30.75" x14ac:dyDescent="0.45">
      <c r="A492" s="22">
        <v>44012</v>
      </c>
      <c r="B492" s="32" t="s">
        <v>19</v>
      </c>
      <c r="C492" s="13">
        <v>11.82</v>
      </c>
      <c r="D492" s="34" t="s">
        <v>225</v>
      </c>
      <c r="E492" s="15" t="s">
        <v>492</v>
      </c>
      <c r="F492" s="25" t="s">
        <v>628</v>
      </c>
      <c r="H492" s="3"/>
      <c r="I492" s="3"/>
      <c r="J492" s="5"/>
      <c r="K492" s="5"/>
    </row>
    <row r="493" spans="1:11" ht="30.75" x14ac:dyDescent="0.45">
      <c r="A493" s="22">
        <v>44012</v>
      </c>
      <c r="B493" s="32" t="s">
        <v>19</v>
      </c>
      <c r="C493" s="13">
        <v>30.68</v>
      </c>
      <c r="D493" s="34" t="s">
        <v>239</v>
      </c>
      <c r="E493" s="15" t="s">
        <v>492</v>
      </c>
      <c r="F493" s="25" t="s">
        <v>629</v>
      </c>
      <c r="H493" s="3"/>
      <c r="I493" s="3"/>
      <c r="J493" s="5"/>
      <c r="K493" s="5"/>
    </row>
    <row r="494" spans="1:11" ht="15.4" x14ac:dyDescent="0.45">
      <c r="A494" s="22">
        <v>44012</v>
      </c>
      <c r="B494" s="32" t="s">
        <v>19</v>
      </c>
      <c r="C494" s="13">
        <v>7.92</v>
      </c>
      <c r="D494" s="34" t="s">
        <v>239</v>
      </c>
      <c r="E494" s="15" t="s">
        <v>246</v>
      </c>
      <c r="F494" s="25" t="s">
        <v>626</v>
      </c>
      <c r="H494" s="3"/>
      <c r="I494" s="3"/>
      <c r="J494" s="5"/>
      <c r="K494" s="5"/>
    </row>
    <row r="495" spans="1:11" ht="15.4" x14ac:dyDescent="0.45">
      <c r="A495" s="22">
        <v>44012</v>
      </c>
      <c r="B495" s="32" t="s">
        <v>19</v>
      </c>
      <c r="C495" s="13">
        <v>38.96</v>
      </c>
      <c r="D495" s="34" t="s">
        <v>671</v>
      </c>
      <c r="E495" s="15" t="s">
        <v>246</v>
      </c>
      <c r="F495" s="25" t="s">
        <v>626</v>
      </c>
      <c r="H495" s="3"/>
      <c r="I495" s="3"/>
      <c r="J495" s="5"/>
      <c r="K495" s="5"/>
    </row>
    <row r="496" spans="1:11" ht="15.4" x14ac:dyDescent="0.45">
      <c r="A496" s="22">
        <v>44012</v>
      </c>
      <c r="B496" s="32" t="s">
        <v>19</v>
      </c>
      <c r="C496" s="13">
        <v>3.96</v>
      </c>
      <c r="D496" s="34" t="s">
        <v>166</v>
      </c>
      <c r="E496" s="15" t="s">
        <v>492</v>
      </c>
      <c r="F496" s="25" t="s">
        <v>642</v>
      </c>
      <c r="H496" s="3"/>
      <c r="I496" s="3"/>
      <c r="J496" s="5"/>
      <c r="K496" s="5"/>
    </row>
    <row r="497" spans="1:11" ht="15.4" x14ac:dyDescent="0.45">
      <c r="A497" s="22">
        <v>44012</v>
      </c>
      <c r="B497" s="32" t="s">
        <v>19</v>
      </c>
      <c r="C497" s="13">
        <v>3.96</v>
      </c>
      <c r="D497" s="34" t="s">
        <v>166</v>
      </c>
      <c r="E497" s="15" t="s">
        <v>492</v>
      </c>
      <c r="F497" s="25" t="s">
        <v>643</v>
      </c>
      <c r="H497" s="3"/>
      <c r="I497" s="3"/>
      <c r="J497" s="5"/>
      <c r="K497" s="5"/>
    </row>
    <row r="498" spans="1:11" ht="15.4" x14ac:dyDescent="0.45">
      <c r="A498" s="22">
        <v>44012</v>
      </c>
      <c r="B498" s="32" t="s">
        <v>19</v>
      </c>
      <c r="C498" s="13">
        <v>8.41</v>
      </c>
      <c r="D498" s="34" t="s">
        <v>166</v>
      </c>
      <c r="E498" s="15" t="s">
        <v>492</v>
      </c>
      <c r="F498" s="25" t="s">
        <v>644</v>
      </c>
      <c r="H498" s="3"/>
      <c r="I498" s="3"/>
      <c r="J498" s="5"/>
      <c r="K498" s="5"/>
    </row>
    <row r="499" spans="1:11" ht="15.4" x14ac:dyDescent="0.45">
      <c r="A499" s="22">
        <v>44012</v>
      </c>
      <c r="B499" s="32" t="s">
        <v>19</v>
      </c>
      <c r="C499" s="13">
        <v>3.96</v>
      </c>
      <c r="D499" s="34" t="s">
        <v>166</v>
      </c>
      <c r="E499" s="15" t="s">
        <v>492</v>
      </c>
      <c r="F499" s="25" t="s">
        <v>645</v>
      </c>
      <c r="H499" s="3"/>
      <c r="I499" s="3"/>
      <c r="J499" s="5"/>
      <c r="K499" s="5"/>
    </row>
    <row r="500" spans="1:11" ht="30.75" x14ac:dyDescent="0.45">
      <c r="A500" s="22">
        <v>44012</v>
      </c>
      <c r="B500" s="32" t="s">
        <v>19</v>
      </c>
      <c r="C500" s="13">
        <v>44.88</v>
      </c>
      <c r="D500" s="34" t="s">
        <v>646</v>
      </c>
      <c r="E500" s="15" t="s">
        <v>492</v>
      </c>
      <c r="F500" s="25" t="s">
        <v>647</v>
      </c>
      <c r="H500" s="3"/>
      <c r="I500" s="3"/>
      <c r="J500" s="5"/>
      <c r="K500" s="5"/>
    </row>
    <row r="501" spans="1:11" ht="30.75" x14ac:dyDescent="0.45">
      <c r="A501" s="22">
        <v>44012</v>
      </c>
      <c r="B501" s="32" t="s">
        <v>19</v>
      </c>
      <c r="C501" s="13">
        <v>89.76</v>
      </c>
      <c r="D501" s="34" t="s">
        <v>646</v>
      </c>
      <c r="E501" s="15" t="s">
        <v>492</v>
      </c>
      <c r="F501" s="25" t="s">
        <v>648</v>
      </c>
      <c r="H501" s="3"/>
      <c r="I501" s="3"/>
      <c r="J501" s="5"/>
      <c r="K501" s="5"/>
    </row>
    <row r="502" spans="1:11" ht="30.75" x14ac:dyDescent="0.45">
      <c r="A502" s="22">
        <v>44012</v>
      </c>
      <c r="B502" s="32" t="s">
        <v>19</v>
      </c>
      <c r="C502" s="13">
        <v>19.88</v>
      </c>
      <c r="D502" s="34" t="s">
        <v>646</v>
      </c>
      <c r="E502" s="15" t="s">
        <v>492</v>
      </c>
      <c r="F502" s="25" t="s">
        <v>649</v>
      </c>
      <c r="H502" s="3"/>
      <c r="I502" s="3"/>
      <c r="J502" s="5"/>
      <c r="K502" s="5"/>
    </row>
    <row r="503" spans="1:11" ht="30.75" x14ac:dyDescent="0.45">
      <c r="A503" s="22">
        <v>44012</v>
      </c>
      <c r="B503" s="32" t="s">
        <v>19</v>
      </c>
      <c r="C503" s="13">
        <v>79.760000000000005</v>
      </c>
      <c r="D503" s="34" t="s">
        <v>646</v>
      </c>
      <c r="E503" s="15" t="s">
        <v>492</v>
      </c>
      <c r="F503" s="25" t="s">
        <v>650</v>
      </c>
      <c r="H503" s="3"/>
      <c r="I503" s="3"/>
      <c r="J503" s="5"/>
      <c r="K503" s="5"/>
    </row>
    <row r="504" spans="1:11" ht="30.75" x14ac:dyDescent="0.45">
      <c r="A504" s="22">
        <v>44012</v>
      </c>
      <c r="B504" s="32" t="s">
        <v>19</v>
      </c>
      <c r="C504" s="13">
        <v>89.76</v>
      </c>
      <c r="D504" s="34" t="s">
        <v>646</v>
      </c>
      <c r="E504" s="15" t="s">
        <v>492</v>
      </c>
      <c r="F504" s="25" t="s">
        <v>651</v>
      </c>
      <c r="H504" s="3"/>
      <c r="I504" s="3"/>
      <c r="J504" s="5"/>
      <c r="K504" s="5"/>
    </row>
    <row r="505" spans="1:11" ht="30.75" x14ac:dyDescent="0.45">
      <c r="A505" s="22">
        <v>44012</v>
      </c>
      <c r="B505" s="32" t="s">
        <v>19</v>
      </c>
      <c r="C505" s="13">
        <v>89.76</v>
      </c>
      <c r="D505" s="34" t="s">
        <v>646</v>
      </c>
      <c r="E505" s="15" t="s">
        <v>492</v>
      </c>
      <c r="F505" s="25" t="s">
        <v>652</v>
      </c>
      <c r="H505" s="3"/>
      <c r="I505" s="3"/>
      <c r="J505" s="5"/>
      <c r="K505" s="5"/>
    </row>
    <row r="506" spans="1:11" ht="30.75" x14ac:dyDescent="0.45">
      <c r="A506" s="22">
        <v>44012</v>
      </c>
      <c r="B506" s="32" t="s">
        <v>19</v>
      </c>
      <c r="C506" s="13">
        <v>44.88</v>
      </c>
      <c r="D506" s="34" t="s">
        <v>646</v>
      </c>
      <c r="E506" s="15" t="s">
        <v>492</v>
      </c>
      <c r="F506" s="25" t="s">
        <v>653</v>
      </c>
      <c r="H506" s="3"/>
      <c r="I506" s="3"/>
      <c r="J506" s="5"/>
      <c r="K506" s="5"/>
    </row>
    <row r="507" spans="1:11" ht="30.75" x14ac:dyDescent="0.45">
      <c r="A507" s="22">
        <v>44012</v>
      </c>
      <c r="B507" s="32" t="s">
        <v>19</v>
      </c>
      <c r="C507" s="13">
        <v>89.76</v>
      </c>
      <c r="D507" s="34" t="s">
        <v>646</v>
      </c>
      <c r="E507" s="15" t="s">
        <v>492</v>
      </c>
      <c r="F507" s="25" t="s">
        <v>654</v>
      </c>
      <c r="H507" s="3"/>
      <c r="I507" s="3"/>
      <c r="J507" s="5"/>
      <c r="K507" s="5"/>
    </row>
    <row r="508" spans="1:11" ht="30.75" x14ac:dyDescent="0.45">
      <c r="A508" s="22">
        <v>44012</v>
      </c>
      <c r="B508" s="32" t="s">
        <v>19</v>
      </c>
      <c r="C508" s="13">
        <v>119.76</v>
      </c>
      <c r="D508" s="34" t="s">
        <v>646</v>
      </c>
      <c r="E508" s="15" t="s">
        <v>492</v>
      </c>
      <c r="F508" s="25" t="s">
        <v>655</v>
      </c>
      <c r="H508" s="3"/>
      <c r="I508" s="3"/>
      <c r="J508" s="5"/>
      <c r="K508" s="5"/>
    </row>
    <row r="509" spans="1:11" ht="30.75" x14ac:dyDescent="0.45">
      <c r="A509" s="22">
        <v>44012</v>
      </c>
      <c r="B509" s="32" t="s">
        <v>19</v>
      </c>
      <c r="C509" s="13">
        <v>89.76</v>
      </c>
      <c r="D509" s="34" t="s">
        <v>646</v>
      </c>
      <c r="E509" s="15" t="s">
        <v>492</v>
      </c>
      <c r="F509" s="25" t="s">
        <v>656</v>
      </c>
      <c r="H509" s="3"/>
      <c r="I509" s="3"/>
      <c r="J509" s="5"/>
      <c r="K509" s="5"/>
    </row>
    <row r="510" spans="1:11" ht="30.75" x14ac:dyDescent="0.45">
      <c r="A510" s="22">
        <v>44012</v>
      </c>
      <c r="B510" s="32" t="s">
        <v>19</v>
      </c>
      <c r="C510" s="13">
        <v>79.760000000000005</v>
      </c>
      <c r="D510" s="34" t="s">
        <v>646</v>
      </c>
      <c r="E510" s="15" t="s">
        <v>492</v>
      </c>
      <c r="F510" s="25" t="s">
        <v>657</v>
      </c>
      <c r="H510" s="3"/>
      <c r="I510" s="3"/>
      <c r="J510" s="5"/>
      <c r="K510" s="5"/>
    </row>
    <row r="511" spans="1:11" ht="30.75" x14ac:dyDescent="0.45">
      <c r="A511" s="22">
        <v>44012</v>
      </c>
      <c r="B511" s="32" t="s">
        <v>19</v>
      </c>
      <c r="C511" s="13">
        <v>19.88</v>
      </c>
      <c r="D511" s="34" t="s">
        <v>646</v>
      </c>
      <c r="E511" s="15" t="s">
        <v>492</v>
      </c>
      <c r="F511" s="25" t="s">
        <v>658</v>
      </c>
      <c r="H511" s="3"/>
      <c r="I511" s="3"/>
      <c r="J511" s="5"/>
      <c r="K511" s="5"/>
    </row>
    <row r="512" spans="1:11" ht="30.75" x14ac:dyDescent="0.45">
      <c r="A512" s="22">
        <v>44012</v>
      </c>
      <c r="B512" s="32" t="s">
        <v>19</v>
      </c>
      <c r="C512" s="13">
        <v>79.760000000000005</v>
      </c>
      <c r="D512" s="34" t="s">
        <v>646</v>
      </c>
      <c r="E512" s="15" t="s">
        <v>492</v>
      </c>
      <c r="F512" s="25" t="s">
        <v>659</v>
      </c>
      <c r="H512" s="3"/>
      <c r="I512" s="3"/>
      <c r="J512" s="5"/>
      <c r="K512" s="5"/>
    </row>
    <row r="513" spans="1:11" ht="30.75" x14ac:dyDescent="0.45">
      <c r="A513" s="22">
        <v>44012</v>
      </c>
      <c r="B513" s="32" t="s">
        <v>19</v>
      </c>
      <c r="C513" s="13">
        <v>79.760000000000005</v>
      </c>
      <c r="D513" s="34" t="s">
        <v>646</v>
      </c>
      <c r="E513" s="15" t="s">
        <v>492</v>
      </c>
      <c r="F513" s="25" t="s">
        <v>660</v>
      </c>
      <c r="H513" s="3"/>
      <c r="I513" s="3"/>
      <c r="J513" s="5"/>
      <c r="K513" s="5"/>
    </row>
    <row r="514" spans="1:11" ht="30.75" x14ac:dyDescent="0.45">
      <c r="A514" s="22">
        <v>44012</v>
      </c>
      <c r="B514" s="32" t="s">
        <v>19</v>
      </c>
      <c r="C514" s="13">
        <v>89.76</v>
      </c>
      <c r="D514" s="34" t="s">
        <v>646</v>
      </c>
      <c r="E514" s="15" t="s">
        <v>492</v>
      </c>
      <c r="F514" s="25" t="s">
        <v>661</v>
      </c>
      <c r="H514" s="3"/>
      <c r="I514" s="3"/>
      <c r="J514" s="5"/>
      <c r="K514" s="5"/>
    </row>
    <row r="515" spans="1:11" ht="30.75" x14ac:dyDescent="0.45">
      <c r="A515" s="22">
        <v>44012</v>
      </c>
      <c r="B515" s="32" t="s">
        <v>19</v>
      </c>
      <c r="C515" s="13">
        <v>39.880000000000003</v>
      </c>
      <c r="D515" s="34" t="s">
        <v>646</v>
      </c>
      <c r="E515" s="15" t="s">
        <v>492</v>
      </c>
      <c r="F515" s="25" t="s">
        <v>662</v>
      </c>
      <c r="H515" s="3"/>
      <c r="I515" s="3"/>
      <c r="J515" s="5"/>
      <c r="K515" s="5"/>
    </row>
    <row r="516" spans="1:11" ht="30.75" x14ac:dyDescent="0.45">
      <c r="A516" s="22">
        <v>44012</v>
      </c>
      <c r="B516" s="32" t="s">
        <v>19</v>
      </c>
      <c r="C516" s="13">
        <v>79.760000000000005</v>
      </c>
      <c r="D516" s="34" t="s">
        <v>646</v>
      </c>
      <c r="E516" s="15" t="s">
        <v>492</v>
      </c>
      <c r="F516" s="25" t="s">
        <v>663</v>
      </c>
      <c r="H516" s="3"/>
      <c r="I516" s="3"/>
      <c r="J516" s="5"/>
      <c r="K516" s="5"/>
    </row>
    <row r="517" spans="1:11" ht="30.75" x14ac:dyDescent="0.45">
      <c r="A517" s="22">
        <v>44012</v>
      </c>
      <c r="B517" s="32" t="s">
        <v>19</v>
      </c>
      <c r="C517" s="13">
        <v>39.880000000000003</v>
      </c>
      <c r="D517" s="34" t="s">
        <v>646</v>
      </c>
      <c r="E517" s="15" t="s">
        <v>492</v>
      </c>
      <c r="F517" s="25" t="s">
        <v>664</v>
      </c>
      <c r="H517" s="3"/>
      <c r="I517" s="3"/>
      <c r="J517" s="5"/>
      <c r="K517" s="5"/>
    </row>
    <row r="518" spans="1:11" ht="15.4" x14ac:dyDescent="0.45">
      <c r="A518" s="22">
        <v>44012</v>
      </c>
      <c r="B518" s="32" t="s">
        <v>73</v>
      </c>
      <c r="C518" s="13">
        <v>93.44</v>
      </c>
      <c r="D518" s="34" t="s">
        <v>166</v>
      </c>
      <c r="E518" s="15" t="s">
        <v>492</v>
      </c>
      <c r="F518" s="25" t="s">
        <v>665</v>
      </c>
      <c r="H518" s="3"/>
      <c r="I518" s="3"/>
      <c r="J518" s="5"/>
      <c r="K518" s="5"/>
    </row>
    <row r="519" spans="1:11" ht="15.4" x14ac:dyDescent="0.45">
      <c r="A519" s="22">
        <v>44012</v>
      </c>
      <c r="B519" s="32" t="s">
        <v>73</v>
      </c>
      <c r="C519" s="13">
        <v>280.32</v>
      </c>
      <c r="D519" s="34" t="s">
        <v>166</v>
      </c>
      <c r="E519" s="15" t="s">
        <v>492</v>
      </c>
      <c r="F519" s="25" t="s">
        <v>666</v>
      </c>
      <c r="H519" s="3"/>
      <c r="I519" s="3"/>
      <c r="J519" s="5"/>
      <c r="K519" s="5"/>
    </row>
    <row r="520" spans="1:11" ht="15.4" x14ac:dyDescent="0.45">
      <c r="A520" s="63"/>
      <c r="B520" s="64"/>
      <c r="C520" s="65"/>
      <c r="D520" s="68"/>
      <c r="E520" s="79"/>
      <c r="F520" s="68"/>
      <c r="H520" s="3"/>
      <c r="I520" s="3"/>
      <c r="J520" s="5"/>
      <c r="K520" s="5"/>
    </row>
    <row r="521" spans="1:11" ht="15.4" x14ac:dyDescent="0.45">
      <c r="A521" s="82">
        <v>44014</v>
      </c>
      <c r="B521" s="83" t="s">
        <v>13</v>
      </c>
      <c r="C521" s="84">
        <v>215.34</v>
      </c>
      <c r="D521" s="34" t="s">
        <v>757</v>
      </c>
      <c r="E521" s="25" t="s">
        <v>252</v>
      </c>
      <c r="F521" s="25" t="s">
        <v>833</v>
      </c>
      <c r="H521" s="3"/>
      <c r="I521" s="3"/>
      <c r="J521" s="5"/>
      <c r="K521" s="5"/>
    </row>
    <row r="522" spans="1:11" ht="15.4" x14ac:dyDescent="0.45">
      <c r="A522" s="82">
        <v>44014</v>
      </c>
      <c r="B522" s="83" t="s">
        <v>13</v>
      </c>
      <c r="C522" s="84">
        <v>145.41999999999999</v>
      </c>
      <c r="D522" s="34" t="s">
        <v>757</v>
      </c>
      <c r="E522" s="25" t="s">
        <v>252</v>
      </c>
      <c r="F522" s="25" t="s">
        <v>834</v>
      </c>
      <c r="H522" s="3"/>
      <c r="I522" s="3"/>
      <c r="J522" s="5"/>
      <c r="K522" s="5"/>
    </row>
    <row r="523" spans="1:11" ht="15.4" x14ac:dyDescent="0.45">
      <c r="A523" s="82">
        <v>44014</v>
      </c>
      <c r="B523" s="83" t="s">
        <v>13</v>
      </c>
      <c r="C523" s="84">
        <v>59.98</v>
      </c>
      <c r="D523" s="34" t="s">
        <v>757</v>
      </c>
      <c r="E523" s="25" t="s">
        <v>252</v>
      </c>
      <c r="F523" s="25" t="s">
        <v>835</v>
      </c>
      <c r="H523" s="3"/>
      <c r="I523" s="3"/>
      <c r="J523" s="5"/>
      <c r="K523" s="5"/>
    </row>
    <row r="524" spans="1:11" ht="15.4" x14ac:dyDescent="0.45">
      <c r="A524" s="82">
        <v>44014</v>
      </c>
      <c r="B524" s="83" t="s">
        <v>13</v>
      </c>
      <c r="C524" s="84">
        <v>35.14</v>
      </c>
      <c r="D524" s="34" t="s">
        <v>757</v>
      </c>
      <c r="E524" s="25" t="s">
        <v>252</v>
      </c>
      <c r="F524" s="25" t="s">
        <v>836</v>
      </c>
      <c r="H524" s="3"/>
      <c r="I524" s="3"/>
      <c r="J524" s="5"/>
      <c r="K524" s="5"/>
    </row>
    <row r="525" spans="1:11" ht="15.4" x14ac:dyDescent="0.45">
      <c r="A525" s="82">
        <v>44014</v>
      </c>
      <c r="B525" s="83" t="s">
        <v>13</v>
      </c>
      <c r="C525" s="84">
        <v>13.99</v>
      </c>
      <c r="D525" s="34" t="s">
        <v>757</v>
      </c>
      <c r="E525" s="25" t="s">
        <v>252</v>
      </c>
      <c r="F525" s="25" t="s">
        <v>837</v>
      </c>
      <c r="H525" s="3"/>
      <c r="I525" s="3"/>
      <c r="J525" s="5"/>
      <c r="K525" s="5"/>
    </row>
    <row r="526" spans="1:11" ht="15.4" x14ac:dyDescent="0.45">
      <c r="A526" s="82">
        <v>44014</v>
      </c>
      <c r="B526" s="83" t="s">
        <v>861</v>
      </c>
      <c r="C526" s="84">
        <v>143.97999999999999</v>
      </c>
      <c r="D526" s="34" t="s">
        <v>862</v>
      </c>
      <c r="E526" s="25" t="s">
        <v>688</v>
      </c>
      <c r="F526" s="25" t="s">
        <v>863</v>
      </c>
      <c r="H526" s="3"/>
      <c r="I526" s="3"/>
      <c r="J526" s="5"/>
      <c r="K526" s="5"/>
    </row>
    <row r="527" spans="1:11" ht="15.4" x14ac:dyDescent="0.45">
      <c r="A527" s="82">
        <v>44014</v>
      </c>
      <c r="B527" s="83" t="s">
        <v>695</v>
      </c>
      <c r="C527" s="84">
        <v>250</v>
      </c>
      <c r="D527" s="34" t="s">
        <v>736</v>
      </c>
      <c r="E527" s="25" t="s">
        <v>244</v>
      </c>
      <c r="F527" s="25">
        <v>193041</v>
      </c>
      <c r="H527" s="3"/>
      <c r="I527" s="3"/>
      <c r="J527" s="5"/>
      <c r="K527" s="5"/>
    </row>
    <row r="528" spans="1:11" ht="15.4" x14ac:dyDescent="0.45">
      <c r="A528" s="82">
        <v>44014</v>
      </c>
      <c r="B528" s="83" t="s">
        <v>695</v>
      </c>
      <c r="C528" s="84">
        <v>250</v>
      </c>
      <c r="D528" s="34" t="s">
        <v>736</v>
      </c>
      <c r="E528" s="25" t="s">
        <v>243</v>
      </c>
      <c r="F528" s="25">
        <v>193041</v>
      </c>
      <c r="H528" s="3"/>
      <c r="I528" s="3"/>
      <c r="J528" s="5"/>
      <c r="K528" s="5"/>
    </row>
    <row r="529" spans="1:11" ht="15.4" x14ac:dyDescent="0.45">
      <c r="A529" s="82">
        <v>44014</v>
      </c>
      <c r="B529" s="83" t="s">
        <v>69</v>
      </c>
      <c r="C529" s="84">
        <v>500</v>
      </c>
      <c r="D529" s="34" t="s">
        <v>747</v>
      </c>
      <c r="E529" s="25" t="s">
        <v>244</v>
      </c>
      <c r="F529" s="25" t="s">
        <v>798</v>
      </c>
      <c r="H529" s="3"/>
      <c r="I529" s="3"/>
      <c r="J529" s="5"/>
      <c r="K529" s="5"/>
    </row>
    <row r="530" spans="1:11" ht="15.4" x14ac:dyDescent="0.45">
      <c r="A530" s="82">
        <v>44014</v>
      </c>
      <c r="B530" s="83" t="s">
        <v>69</v>
      </c>
      <c r="C530" s="84">
        <v>500</v>
      </c>
      <c r="D530" s="34" t="s">
        <v>71</v>
      </c>
      <c r="E530" s="25" t="s">
        <v>243</v>
      </c>
      <c r="F530" s="25" t="s">
        <v>798</v>
      </c>
      <c r="H530" s="3"/>
      <c r="I530" s="3"/>
      <c r="J530" s="5"/>
      <c r="K530" s="5"/>
    </row>
    <row r="531" spans="1:11" ht="15.4" x14ac:dyDescent="0.45">
      <c r="A531" s="82">
        <v>44014</v>
      </c>
      <c r="B531" s="83" t="s">
        <v>712</v>
      </c>
      <c r="C531" s="84">
        <v>6785</v>
      </c>
      <c r="D531" s="34" t="s">
        <v>879</v>
      </c>
      <c r="E531" s="25" t="s">
        <v>324</v>
      </c>
      <c r="F531" s="25" t="s">
        <v>817</v>
      </c>
      <c r="H531" s="3"/>
      <c r="I531" s="3"/>
      <c r="J531" s="5"/>
      <c r="K531" s="5"/>
    </row>
    <row r="532" spans="1:11" ht="30.75" x14ac:dyDescent="0.45">
      <c r="A532" s="82">
        <v>44014</v>
      </c>
      <c r="B532" s="83" t="s">
        <v>698</v>
      </c>
      <c r="C532" s="84">
        <v>30.14</v>
      </c>
      <c r="D532" s="34" t="s">
        <v>740</v>
      </c>
      <c r="E532" s="25" t="s">
        <v>244</v>
      </c>
      <c r="F532" s="25" t="s">
        <v>789</v>
      </c>
      <c r="H532" s="3"/>
      <c r="I532" s="3"/>
      <c r="J532" s="5"/>
      <c r="K532" s="5"/>
    </row>
    <row r="533" spans="1:11" ht="30.75" x14ac:dyDescent="0.45">
      <c r="A533" s="82">
        <v>44014</v>
      </c>
      <c r="B533" s="83" t="s">
        <v>698</v>
      </c>
      <c r="C533" s="84">
        <v>4.5199999999999996</v>
      </c>
      <c r="D533" s="34" t="s">
        <v>741</v>
      </c>
      <c r="E533" s="25" t="s">
        <v>244</v>
      </c>
      <c r="F533" s="25" t="s">
        <v>789</v>
      </c>
      <c r="H533" s="3"/>
      <c r="I533" s="3"/>
      <c r="J533" s="5"/>
      <c r="K533" s="5"/>
    </row>
    <row r="534" spans="1:11" ht="30.75" x14ac:dyDescent="0.45">
      <c r="A534" s="82">
        <v>44014</v>
      </c>
      <c r="B534" s="83" t="s">
        <v>692</v>
      </c>
      <c r="C534" s="84">
        <v>8.49</v>
      </c>
      <c r="D534" s="34" t="s">
        <v>728</v>
      </c>
      <c r="E534" s="25" t="s">
        <v>313</v>
      </c>
      <c r="F534" s="25" t="s">
        <v>789</v>
      </c>
      <c r="H534" s="3"/>
      <c r="I534" s="3"/>
      <c r="J534" s="5"/>
      <c r="K534" s="5"/>
    </row>
    <row r="535" spans="1:11" ht="15.4" x14ac:dyDescent="0.45">
      <c r="A535" s="82">
        <v>44015</v>
      </c>
      <c r="B535" s="83" t="s">
        <v>859</v>
      </c>
      <c r="C535" s="84">
        <v>125.69</v>
      </c>
      <c r="D535" s="34" t="s">
        <v>860</v>
      </c>
      <c r="E535" s="25" t="s">
        <v>688</v>
      </c>
      <c r="F535" s="25">
        <v>10399672</v>
      </c>
      <c r="H535" s="3"/>
      <c r="I535" s="3"/>
      <c r="J535" s="5"/>
      <c r="K535" s="5"/>
    </row>
    <row r="536" spans="1:11" ht="15.4" x14ac:dyDescent="0.45">
      <c r="A536" s="82">
        <v>44015</v>
      </c>
      <c r="B536" s="83" t="s">
        <v>864</v>
      </c>
      <c r="C536" s="84">
        <v>341.64</v>
      </c>
      <c r="D536" s="34" t="s">
        <v>865</v>
      </c>
      <c r="E536" s="25" t="s">
        <v>688</v>
      </c>
      <c r="F536" s="25">
        <v>412060909</v>
      </c>
      <c r="H536" s="3"/>
      <c r="I536" s="3"/>
      <c r="J536" s="5"/>
      <c r="K536" s="5"/>
    </row>
    <row r="537" spans="1:11" ht="30.75" x14ac:dyDescent="0.45">
      <c r="A537" s="82">
        <v>44021</v>
      </c>
      <c r="B537" s="83" t="s">
        <v>13</v>
      </c>
      <c r="C537" s="84">
        <v>67.040000000000006</v>
      </c>
      <c r="D537" s="34" t="s">
        <v>752</v>
      </c>
      <c r="E537" s="25" t="s">
        <v>670</v>
      </c>
      <c r="F537" s="25" t="s">
        <v>824</v>
      </c>
      <c r="H537" s="3"/>
      <c r="I537" s="3"/>
      <c r="J537" s="5"/>
      <c r="K537" s="5"/>
    </row>
    <row r="538" spans="1:11" ht="30.75" x14ac:dyDescent="0.45">
      <c r="A538" s="82">
        <v>44021</v>
      </c>
      <c r="B538" s="83" t="s">
        <v>13</v>
      </c>
      <c r="C538" s="84">
        <v>67.040000000000006</v>
      </c>
      <c r="D538" s="34" t="s">
        <v>752</v>
      </c>
      <c r="E538" s="25" t="s">
        <v>670</v>
      </c>
      <c r="F538" s="25" t="s">
        <v>825</v>
      </c>
      <c r="H538" s="3"/>
      <c r="I538" s="3"/>
      <c r="J538" s="5"/>
      <c r="K538" s="5"/>
    </row>
    <row r="539" spans="1:11" ht="15.4" x14ac:dyDescent="0.45">
      <c r="A539" s="82">
        <v>44021</v>
      </c>
      <c r="B539" s="83" t="s">
        <v>697</v>
      </c>
      <c r="C539" s="84">
        <v>440</v>
      </c>
      <c r="D539" s="34" t="s">
        <v>738</v>
      </c>
      <c r="E539" s="25" t="s">
        <v>243</v>
      </c>
      <c r="F539" s="25">
        <v>3826</v>
      </c>
      <c r="H539" s="3"/>
      <c r="I539" s="3"/>
      <c r="J539" s="5"/>
      <c r="K539" s="5"/>
    </row>
    <row r="540" spans="1:11" ht="15.4" x14ac:dyDescent="0.45">
      <c r="A540" s="82">
        <v>44021</v>
      </c>
      <c r="B540" s="83" t="s">
        <v>713</v>
      </c>
      <c r="C540" s="84">
        <v>12</v>
      </c>
      <c r="D540" s="34" t="s">
        <v>753</v>
      </c>
      <c r="E540" s="25" t="s">
        <v>259</v>
      </c>
      <c r="F540" s="25">
        <v>28482</v>
      </c>
      <c r="H540" s="3"/>
      <c r="I540" s="3"/>
      <c r="J540" s="5"/>
      <c r="K540" s="5"/>
    </row>
    <row r="541" spans="1:11" ht="30.75" x14ac:dyDescent="0.45">
      <c r="A541" s="82">
        <v>44021</v>
      </c>
      <c r="B541" s="83" t="s">
        <v>727</v>
      </c>
      <c r="C541" s="84">
        <v>35</v>
      </c>
      <c r="D541" s="34" t="s">
        <v>782</v>
      </c>
      <c r="E541" s="25" t="s">
        <v>784</v>
      </c>
      <c r="F541" s="25">
        <v>620076</v>
      </c>
      <c r="H541" s="3"/>
      <c r="I541" s="3"/>
      <c r="J541" s="5"/>
      <c r="K541" s="5"/>
    </row>
    <row r="542" spans="1:11" ht="30.75" x14ac:dyDescent="0.45">
      <c r="A542" s="82">
        <v>44021</v>
      </c>
      <c r="B542" s="83" t="s">
        <v>727</v>
      </c>
      <c r="C542" s="84">
        <v>35</v>
      </c>
      <c r="D542" s="34" t="s">
        <v>782</v>
      </c>
      <c r="E542" s="25" t="s">
        <v>784</v>
      </c>
      <c r="F542" s="25">
        <v>2965151</v>
      </c>
      <c r="H542" s="3"/>
      <c r="I542" s="3"/>
      <c r="J542" s="5"/>
      <c r="K542" s="5"/>
    </row>
    <row r="543" spans="1:11" ht="30.75" x14ac:dyDescent="0.45">
      <c r="A543" s="82">
        <v>44021</v>
      </c>
      <c r="B543" s="83" t="s">
        <v>46</v>
      </c>
      <c r="C543" s="84">
        <v>83.13</v>
      </c>
      <c r="D543" s="34" t="s">
        <v>763</v>
      </c>
      <c r="E543" s="25" t="s">
        <v>249</v>
      </c>
      <c r="F543" s="25" t="s">
        <v>842</v>
      </c>
      <c r="H543" s="3"/>
      <c r="I543" s="3"/>
      <c r="J543" s="5"/>
      <c r="K543" s="5"/>
    </row>
    <row r="544" spans="1:11" ht="15.4" x14ac:dyDescent="0.45">
      <c r="A544" s="82">
        <v>44021</v>
      </c>
      <c r="B544" s="83" t="s">
        <v>859</v>
      </c>
      <c r="C544" s="84">
        <f>136.06-10.37</f>
        <v>125.69</v>
      </c>
      <c r="D544" s="34" t="s">
        <v>860</v>
      </c>
      <c r="E544" s="25" t="s">
        <v>688</v>
      </c>
      <c r="F544" s="25">
        <v>9008452745</v>
      </c>
      <c r="H544" s="3"/>
      <c r="I544" s="3"/>
      <c r="J544" s="5"/>
      <c r="K544" s="5"/>
    </row>
    <row r="545" spans="1:11" ht="15.4" x14ac:dyDescent="0.45">
      <c r="A545" s="82">
        <v>44021</v>
      </c>
      <c r="B545" s="83" t="s">
        <v>566</v>
      </c>
      <c r="C545" s="84">
        <v>1680</v>
      </c>
      <c r="D545" s="34" t="s">
        <v>777</v>
      </c>
      <c r="E545" s="25" t="s">
        <v>250</v>
      </c>
      <c r="F545" s="25">
        <v>559555550</v>
      </c>
      <c r="H545" s="3"/>
      <c r="I545" s="3"/>
      <c r="J545" s="5"/>
      <c r="K545" s="5"/>
    </row>
    <row r="546" spans="1:11" ht="15.4" x14ac:dyDescent="0.45">
      <c r="A546" s="82">
        <v>44021</v>
      </c>
      <c r="B546" s="83" t="s">
        <v>857</v>
      </c>
      <c r="C546" s="84">
        <v>590</v>
      </c>
      <c r="D546" s="34" t="s">
        <v>858</v>
      </c>
      <c r="E546" s="25" t="s">
        <v>688</v>
      </c>
      <c r="F546" s="25">
        <v>9781</v>
      </c>
      <c r="H546" s="3"/>
      <c r="I546" s="3"/>
      <c r="J546" s="5"/>
      <c r="K546" s="5"/>
    </row>
    <row r="547" spans="1:11" ht="15.4" x14ac:dyDescent="0.45">
      <c r="A547" s="82">
        <v>44021</v>
      </c>
      <c r="B547" s="83" t="s">
        <v>716</v>
      </c>
      <c r="C547" s="84">
        <v>5450</v>
      </c>
      <c r="D547" s="34" t="s">
        <v>764</v>
      </c>
      <c r="E547" s="25" t="s">
        <v>249</v>
      </c>
      <c r="F547" s="25">
        <v>20060889</v>
      </c>
      <c r="H547" s="3"/>
      <c r="I547" s="3"/>
      <c r="J547" s="5"/>
      <c r="K547" s="5"/>
    </row>
    <row r="548" spans="1:11" ht="15.4" x14ac:dyDescent="0.45">
      <c r="A548" s="82">
        <v>44021</v>
      </c>
      <c r="B548" s="83" t="s">
        <v>716</v>
      </c>
      <c r="C548" s="84">
        <f>85+30</f>
        <v>115</v>
      </c>
      <c r="D548" s="34" t="s">
        <v>765</v>
      </c>
      <c r="E548" s="25" t="s">
        <v>249</v>
      </c>
      <c r="F548" s="25">
        <v>20060889</v>
      </c>
      <c r="H548" s="3"/>
      <c r="I548" s="3"/>
      <c r="J548" s="5"/>
      <c r="K548" s="5"/>
    </row>
    <row r="549" spans="1:11" ht="30.75" x14ac:dyDescent="0.45">
      <c r="A549" s="82">
        <v>44021</v>
      </c>
      <c r="B549" s="83" t="s">
        <v>714</v>
      </c>
      <c r="C549" s="84">
        <v>15.75</v>
      </c>
      <c r="D549" s="34" t="s">
        <v>877</v>
      </c>
      <c r="E549" s="25" t="s">
        <v>783</v>
      </c>
      <c r="F549" s="25" t="s">
        <v>827</v>
      </c>
      <c r="H549" s="3"/>
      <c r="I549" s="3"/>
      <c r="J549" s="5"/>
      <c r="K549" s="5"/>
    </row>
    <row r="550" spans="1:11" ht="30.75" x14ac:dyDescent="0.45">
      <c r="A550" s="82">
        <v>44021</v>
      </c>
      <c r="B550" s="83" t="s">
        <v>714</v>
      </c>
      <c r="C550" s="84">
        <v>15.75</v>
      </c>
      <c r="D550" s="34" t="s">
        <v>877</v>
      </c>
      <c r="E550" s="25" t="s">
        <v>783</v>
      </c>
      <c r="F550" s="25" t="s">
        <v>828</v>
      </c>
      <c r="H550" s="3"/>
      <c r="I550" s="3"/>
      <c r="J550" s="5"/>
      <c r="K550" s="5"/>
    </row>
    <row r="551" spans="1:11" ht="30.75" x14ac:dyDescent="0.45">
      <c r="A551" s="82">
        <v>44028</v>
      </c>
      <c r="B551" s="83" t="s">
        <v>719</v>
      </c>
      <c r="C551" s="84">
        <v>170.11</v>
      </c>
      <c r="D551" s="34" t="s">
        <v>768</v>
      </c>
      <c r="E551" s="25" t="s">
        <v>245</v>
      </c>
      <c r="F551" s="25">
        <v>29504</v>
      </c>
      <c r="H551" s="3"/>
      <c r="I551" s="3"/>
      <c r="J551" s="5"/>
      <c r="K551" s="5"/>
    </row>
    <row r="552" spans="1:11" ht="15.4" x14ac:dyDescent="0.45">
      <c r="A552" s="82">
        <v>44028</v>
      </c>
      <c r="B552" s="83" t="s">
        <v>13</v>
      </c>
      <c r="C552" s="84">
        <v>365.94</v>
      </c>
      <c r="D552" s="34" t="s">
        <v>750</v>
      </c>
      <c r="E552" s="25" t="s">
        <v>784</v>
      </c>
      <c r="F552" s="25" t="s">
        <v>807</v>
      </c>
      <c r="H552" s="3"/>
      <c r="I552" s="3"/>
      <c r="J552" s="5"/>
      <c r="K552" s="5"/>
    </row>
    <row r="553" spans="1:11" ht="15.4" x14ac:dyDescent="0.45">
      <c r="A553" s="82">
        <v>44028</v>
      </c>
      <c r="B553" s="83" t="s">
        <v>13</v>
      </c>
      <c r="C553" s="84">
        <v>169.79</v>
      </c>
      <c r="D553" s="34" t="s">
        <v>750</v>
      </c>
      <c r="E553" s="25" t="s">
        <v>784</v>
      </c>
      <c r="F553" s="25" t="s">
        <v>808</v>
      </c>
      <c r="H553" s="3"/>
      <c r="I553" s="3"/>
      <c r="J553" s="5"/>
      <c r="K553" s="5"/>
    </row>
    <row r="554" spans="1:11" ht="15.4" x14ac:dyDescent="0.45">
      <c r="A554" s="82">
        <v>44028</v>
      </c>
      <c r="B554" s="83" t="s">
        <v>13</v>
      </c>
      <c r="C554" s="84">
        <v>169.79</v>
      </c>
      <c r="D554" s="34" t="s">
        <v>750</v>
      </c>
      <c r="E554" s="25" t="s">
        <v>784</v>
      </c>
      <c r="F554" s="25" t="s">
        <v>809</v>
      </c>
      <c r="H554" s="3"/>
      <c r="I554" s="3"/>
      <c r="J554" s="5"/>
      <c r="K554" s="5"/>
    </row>
    <row r="555" spans="1:11" ht="15.4" x14ac:dyDescent="0.45">
      <c r="A555" s="82">
        <v>44028</v>
      </c>
      <c r="B555" s="83" t="s">
        <v>13</v>
      </c>
      <c r="C555" s="84">
        <v>169.79</v>
      </c>
      <c r="D555" s="34" t="s">
        <v>750</v>
      </c>
      <c r="E555" s="25" t="s">
        <v>784</v>
      </c>
      <c r="F555" s="25" t="s">
        <v>810</v>
      </c>
      <c r="H555" s="3"/>
      <c r="I555" s="3"/>
      <c r="J555" s="5"/>
      <c r="K555" s="5"/>
    </row>
    <row r="556" spans="1:11" ht="15.4" x14ac:dyDescent="0.45">
      <c r="A556" s="82">
        <v>44028</v>
      </c>
      <c r="B556" s="83" t="s">
        <v>13</v>
      </c>
      <c r="C556" s="84">
        <v>499.9</v>
      </c>
      <c r="D556" s="34" t="s">
        <v>750</v>
      </c>
      <c r="E556" s="25" t="s">
        <v>784</v>
      </c>
      <c r="F556" s="25" t="s">
        <v>811</v>
      </c>
      <c r="H556" s="3"/>
      <c r="I556" s="3"/>
      <c r="J556" s="5"/>
      <c r="K556" s="5"/>
    </row>
    <row r="557" spans="1:11" ht="15.4" x14ac:dyDescent="0.45">
      <c r="A557" s="82">
        <v>44028</v>
      </c>
      <c r="B557" s="83" t="s">
        <v>13</v>
      </c>
      <c r="C557" s="84">
        <v>81.98</v>
      </c>
      <c r="D557" s="34" t="s">
        <v>750</v>
      </c>
      <c r="E557" s="25" t="s">
        <v>784</v>
      </c>
      <c r="F557" s="25" t="s">
        <v>812</v>
      </c>
      <c r="H557" s="3"/>
      <c r="I557" s="3"/>
      <c r="J557" s="5"/>
      <c r="K557" s="5"/>
    </row>
    <row r="558" spans="1:11" ht="15.4" x14ac:dyDescent="0.45">
      <c r="A558" s="82">
        <v>44028</v>
      </c>
      <c r="B558" s="83" t="s">
        <v>13</v>
      </c>
      <c r="C558" s="84">
        <v>157.97</v>
      </c>
      <c r="D558" s="34" t="s">
        <v>750</v>
      </c>
      <c r="E558" s="25" t="s">
        <v>784</v>
      </c>
      <c r="F558" s="25" t="s">
        <v>813</v>
      </c>
      <c r="H558" s="3"/>
      <c r="I558" s="3"/>
      <c r="J558" s="5"/>
      <c r="K558" s="5"/>
    </row>
    <row r="559" spans="1:11" ht="15.4" x14ac:dyDescent="0.45">
      <c r="A559" s="82">
        <v>44028</v>
      </c>
      <c r="B559" s="83" t="s">
        <v>13</v>
      </c>
      <c r="C559" s="84">
        <v>233.96</v>
      </c>
      <c r="D559" s="34" t="s">
        <v>750</v>
      </c>
      <c r="E559" s="25" t="s">
        <v>784</v>
      </c>
      <c r="F559" s="25" t="s">
        <v>814</v>
      </c>
      <c r="H559" s="3"/>
      <c r="I559" s="3"/>
      <c r="J559" s="5"/>
      <c r="K559" s="5"/>
    </row>
    <row r="560" spans="1:11" ht="15.4" x14ac:dyDescent="0.45">
      <c r="A560" s="82">
        <v>44028</v>
      </c>
      <c r="B560" s="83" t="s">
        <v>481</v>
      </c>
      <c r="C560" s="84">
        <v>157.09</v>
      </c>
      <c r="D560" s="34" t="s">
        <v>769</v>
      </c>
      <c r="E560" s="25" t="s">
        <v>245</v>
      </c>
      <c r="F560" s="25" t="s">
        <v>844</v>
      </c>
      <c r="H560" s="3"/>
      <c r="I560" s="3"/>
      <c r="J560" s="5"/>
      <c r="K560" s="5"/>
    </row>
    <row r="561" spans="1:11" ht="15.4" x14ac:dyDescent="0.45">
      <c r="A561" s="82">
        <v>44028</v>
      </c>
      <c r="B561" s="83" t="s">
        <v>481</v>
      </c>
      <c r="C561" s="84">
        <v>1627.19</v>
      </c>
      <c r="D561" s="34" t="s">
        <v>770</v>
      </c>
      <c r="E561" s="25" t="s">
        <v>245</v>
      </c>
      <c r="F561" s="25" t="s">
        <v>845</v>
      </c>
      <c r="H561" s="3"/>
      <c r="I561" s="3"/>
      <c r="J561" s="5"/>
      <c r="K561" s="5"/>
    </row>
    <row r="562" spans="1:11" ht="15.4" x14ac:dyDescent="0.45">
      <c r="A562" s="82">
        <v>44028</v>
      </c>
      <c r="B562" s="83" t="s">
        <v>717</v>
      </c>
      <c r="C562" s="84">
        <v>5</v>
      </c>
      <c r="D562" s="34" t="s">
        <v>880</v>
      </c>
      <c r="E562" s="25" t="s">
        <v>245</v>
      </c>
      <c r="F562" s="25">
        <v>38637</v>
      </c>
      <c r="H562" s="3"/>
      <c r="I562" s="3"/>
      <c r="J562" s="5"/>
      <c r="K562" s="5"/>
    </row>
    <row r="563" spans="1:11" ht="30.75" x14ac:dyDescent="0.45">
      <c r="A563" s="82">
        <v>44028</v>
      </c>
      <c r="B563" s="83" t="s">
        <v>705</v>
      </c>
      <c r="C563" s="84">
        <v>237595</v>
      </c>
      <c r="D563" s="34" t="s">
        <v>881</v>
      </c>
      <c r="E563" s="25" t="s">
        <v>324</v>
      </c>
      <c r="F563" s="25" t="s">
        <v>816</v>
      </c>
      <c r="H563" s="3"/>
      <c r="I563" s="3"/>
      <c r="J563" s="5"/>
      <c r="K563" s="5"/>
    </row>
    <row r="564" spans="1:11" ht="30.75" x14ac:dyDescent="0.45">
      <c r="A564" s="82">
        <v>44028</v>
      </c>
      <c r="B564" s="83" t="s">
        <v>706</v>
      </c>
      <c r="C564" s="84">
        <v>265400</v>
      </c>
      <c r="D564" s="34" t="s">
        <v>881</v>
      </c>
      <c r="E564" s="25" t="s">
        <v>324</v>
      </c>
      <c r="F564" s="25" t="s">
        <v>816</v>
      </c>
      <c r="H564" s="3"/>
      <c r="I564" s="3"/>
      <c r="J564" s="5"/>
      <c r="K564" s="5"/>
    </row>
    <row r="565" spans="1:11" ht="30.75" x14ac:dyDescent="0.45">
      <c r="A565" s="82">
        <v>44028</v>
      </c>
      <c r="B565" s="83" t="s">
        <v>897</v>
      </c>
      <c r="C565" s="84">
        <v>88934.7</v>
      </c>
      <c r="D565" s="34" t="s">
        <v>881</v>
      </c>
      <c r="E565" s="25" t="s">
        <v>324</v>
      </c>
      <c r="F565" s="25" t="s">
        <v>816</v>
      </c>
      <c r="H565" s="3"/>
      <c r="I565" s="3"/>
      <c r="J565" s="5"/>
      <c r="K565" s="5"/>
    </row>
    <row r="566" spans="1:11" ht="30.75" x14ac:dyDescent="0.45">
      <c r="A566" s="82">
        <v>44028</v>
      </c>
      <c r="B566" s="83" t="s">
        <v>718</v>
      </c>
      <c r="C566" s="84">
        <v>185.04</v>
      </c>
      <c r="D566" s="34" t="s">
        <v>882</v>
      </c>
      <c r="E566" s="25" t="s">
        <v>245</v>
      </c>
      <c r="F566" s="25">
        <v>11503</v>
      </c>
      <c r="H566" s="3"/>
      <c r="I566" s="3"/>
      <c r="J566" s="5"/>
      <c r="K566" s="5"/>
    </row>
    <row r="567" spans="1:11" ht="30.75" x14ac:dyDescent="0.45">
      <c r="A567" s="82">
        <v>44028</v>
      </c>
      <c r="B567" s="83" t="s">
        <v>704</v>
      </c>
      <c r="C567" s="84">
        <v>100690.75</v>
      </c>
      <c r="D567" s="34" t="s">
        <v>881</v>
      </c>
      <c r="E567" s="25" t="s">
        <v>324</v>
      </c>
      <c r="F567" s="25" t="s">
        <v>816</v>
      </c>
      <c r="H567" s="3"/>
      <c r="I567" s="3"/>
      <c r="J567" s="5"/>
      <c r="K567" s="5"/>
    </row>
    <row r="568" spans="1:11" ht="15.4" x14ac:dyDescent="0.45">
      <c r="A568" s="82">
        <v>44028</v>
      </c>
      <c r="B568" s="83" t="s">
        <v>539</v>
      </c>
      <c r="C568" s="84">
        <v>79</v>
      </c>
      <c r="D568" s="34" t="s">
        <v>883</v>
      </c>
      <c r="E568" s="25" t="s">
        <v>245</v>
      </c>
      <c r="F568" s="25">
        <v>21759</v>
      </c>
      <c r="H568" s="3"/>
      <c r="I568" s="3"/>
      <c r="J568" s="5"/>
      <c r="K568" s="5"/>
    </row>
    <row r="569" spans="1:11" ht="30.75" x14ac:dyDescent="0.45">
      <c r="A569" s="82">
        <v>44028</v>
      </c>
      <c r="B569" s="83" t="s">
        <v>727</v>
      </c>
      <c r="C569" s="84">
        <v>35</v>
      </c>
      <c r="D569" s="34" t="s">
        <v>782</v>
      </c>
      <c r="E569" s="25" t="s">
        <v>784</v>
      </c>
      <c r="F569" s="25">
        <v>621821</v>
      </c>
      <c r="H569" s="3"/>
      <c r="I569" s="3"/>
      <c r="J569" s="5"/>
      <c r="K569" s="5"/>
    </row>
    <row r="570" spans="1:11" ht="15.4" x14ac:dyDescent="0.45">
      <c r="A570" s="82">
        <v>44028</v>
      </c>
      <c r="B570" s="83" t="s">
        <v>703</v>
      </c>
      <c r="C570" s="84">
        <v>6910.5</v>
      </c>
      <c r="D570" s="34" t="s">
        <v>749</v>
      </c>
      <c r="E570" s="25" t="s">
        <v>783</v>
      </c>
      <c r="F570" s="25">
        <v>77</v>
      </c>
      <c r="H570" s="3"/>
      <c r="I570" s="3"/>
      <c r="J570" s="5"/>
      <c r="K570" s="5"/>
    </row>
    <row r="571" spans="1:11" ht="15.4" x14ac:dyDescent="0.45">
      <c r="A571" s="82">
        <v>44028</v>
      </c>
      <c r="B571" s="83" t="s">
        <v>703</v>
      </c>
      <c r="C571" s="84">
        <v>4641.75</v>
      </c>
      <c r="D571" s="34" t="s">
        <v>749</v>
      </c>
      <c r="E571" s="25" t="s">
        <v>783</v>
      </c>
      <c r="F571" s="25">
        <v>75</v>
      </c>
      <c r="H571" s="3"/>
      <c r="I571" s="3"/>
      <c r="J571" s="5"/>
      <c r="K571" s="5"/>
    </row>
    <row r="572" spans="1:11" ht="15.4" x14ac:dyDescent="0.45">
      <c r="A572" s="82">
        <v>44028</v>
      </c>
      <c r="B572" s="83" t="s">
        <v>703</v>
      </c>
      <c r="C572" s="84">
        <v>6131.25</v>
      </c>
      <c r="D572" s="34" t="s">
        <v>749</v>
      </c>
      <c r="E572" s="25" t="s">
        <v>783</v>
      </c>
      <c r="F572" s="25">
        <v>74</v>
      </c>
      <c r="H572" s="3"/>
      <c r="I572" s="3"/>
      <c r="J572" s="5"/>
      <c r="K572" s="5"/>
    </row>
    <row r="573" spans="1:11" ht="15.4" x14ac:dyDescent="0.45">
      <c r="A573" s="82">
        <v>44028</v>
      </c>
      <c r="B573" s="83" t="s">
        <v>703</v>
      </c>
      <c r="C573" s="84">
        <v>9203.5</v>
      </c>
      <c r="D573" s="34" t="s">
        <v>749</v>
      </c>
      <c r="E573" s="25" t="s">
        <v>783</v>
      </c>
      <c r="F573" s="25">
        <v>73</v>
      </c>
      <c r="H573" s="3"/>
      <c r="I573" s="3"/>
      <c r="J573" s="5"/>
      <c r="K573" s="5"/>
    </row>
    <row r="574" spans="1:11" ht="15.4" x14ac:dyDescent="0.45">
      <c r="A574" s="82">
        <v>44028</v>
      </c>
      <c r="B574" s="83" t="s">
        <v>703</v>
      </c>
      <c r="C574" s="84">
        <v>6199.5</v>
      </c>
      <c r="D574" s="34" t="s">
        <v>749</v>
      </c>
      <c r="E574" s="25" t="s">
        <v>783</v>
      </c>
      <c r="F574" s="25">
        <v>72</v>
      </c>
      <c r="H574" s="3"/>
      <c r="I574" s="3"/>
      <c r="J574" s="5"/>
      <c r="K574" s="5"/>
    </row>
    <row r="575" spans="1:11" ht="30.75" x14ac:dyDescent="0.45">
      <c r="A575" s="82">
        <v>44028</v>
      </c>
      <c r="B575" s="83" t="s">
        <v>709</v>
      </c>
      <c r="C575" s="84">
        <v>149753.65</v>
      </c>
      <c r="D575" s="34" t="s">
        <v>881</v>
      </c>
      <c r="E575" s="25" t="s">
        <v>324</v>
      </c>
      <c r="F575" s="25" t="s">
        <v>816</v>
      </c>
      <c r="H575" s="3"/>
      <c r="I575" s="3"/>
      <c r="J575" s="5"/>
      <c r="K575" s="5"/>
    </row>
    <row r="576" spans="1:11" ht="15.4" x14ac:dyDescent="0.45">
      <c r="A576" s="82">
        <v>44028</v>
      </c>
      <c r="B576" s="83" t="s">
        <v>889</v>
      </c>
      <c r="C576" s="84">
        <v>2000</v>
      </c>
      <c r="D576" s="34" t="s">
        <v>775</v>
      </c>
      <c r="E576" s="25" t="s">
        <v>245</v>
      </c>
      <c r="F576" s="25" t="s">
        <v>848</v>
      </c>
      <c r="H576" s="3"/>
      <c r="I576" s="3"/>
      <c r="J576" s="5"/>
      <c r="K576" s="5"/>
    </row>
    <row r="577" spans="1:11" ht="15.4" x14ac:dyDescent="0.45">
      <c r="A577" s="82">
        <v>44028</v>
      </c>
      <c r="B577" s="83" t="s">
        <v>495</v>
      </c>
      <c r="C577" s="84">
        <v>73.040000000000006</v>
      </c>
      <c r="D577" s="34" t="s">
        <v>767</v>
      </c>
      <c r="E577" s="25" t="s">
        <v>245</v>
      </c>
      <c r="F577" s="25">
        <v>36260</v>
      </c>
      <c r="H577" s="3"/>
      <c r="I577" s="3"/>
      <c r="J577" s="5"/>
      <c r="K577" s="5"/>
    </row>
    <row r="578" spans="1:11" ht="15.4" x14ac:dyDescent="0.45">
      <c r="A578" s="82">
        <v>44028</v>
      </c>
      <c r="B578" s="83" t="s">
        <v>720</v>
      </c>
      <c r="C578" s="84">
        <v>436.75</v>
      </c>
      <c r="D578" s="34" t="s">
        <v>776</v>
      </c>
      <c r="E578" s="25" t="s">
        <v>245</v>
      </c>
      <c r="F578" s="25">
        <v>166693</v>
      </c>
      <c r="H578" s="3"/>
      <c r="I578" s="3"/>
      <c r="J578" s="5"/>
      <c r="K578" s="5"/>
    </row>
    <row r="579" spans="1:11" ht="15.4" x14ac:dyDescent="0.45">
      <c r="A579" s="82">
        <v>44028</v>
      </c>
      <c r="B579" s="83" t="s">
        <v>708</v>
      </c>
      <c r="C579" s="84">
        <v>156000</v>
      </c>
      <c r="D579" s="34" t="s">
        <v>881</v>
      </c>
      <c r="E579" s="25" t="s">
        <v>324</v>
      </c>
      <c r="F579" s="25" t="s">
        <v>816</v>
      </c>
      <c r="H579" s="3"/>
      <c r="I579" s="3"/>
      <c r="J579" s="5"/>
      <c r="K579" s="5"/>
    </row>
    <row r="580" spans="1:11" ht="30.75" x14ac:dyDescent="0.45">
      <c r="A580" s="82">
        <v>44028</v>
      </c>
      <c r="B580" s="83" t="s">
        <v>707</v>
      </c>
      <c r="C580" s="84">
        <v>53960.3</v>
      </c>
      <c r="D580" s="34" t="s">
        <v>881</v>
      </c>
      <c r="E580" s="25" t="s">
        <v>324</v>
      </c>
      <c r="F580" s="25" t="s">
        <v>816</v>
      </c>
      <c r="H580" s="3"/>
      <c r="I580" s="3"/>
      <c r="J580" s="5"/>
      <c r="K580" s="5"/>
    </row>
    <row r="581" spans="1:11" ht="15.4" x14ac:dyDescent="0.45">
      <c r="A581" s="82">
        <v>44028</v>
      </c>
      <c r="B581" s="83" t="s">
        <v>566</v>
      </c>
      <c r="C581" s="84">
        <v>1680</v>
      </c>
      <c r="D581" s="34" t="s">
        <v>777</v>
      </c>
      <c r="E581" s="25" t="s">
        <v>250</v>
      </c>
      <c r="F581" s="25">
        <v>55975823</v>
      </c>
      <c r="H581" s="3"/>
      <c r="I581" s="3"/>
      <c r="J581" s="5"/>
      <c r="K581" s="5"/>
    </row>
    <row r="582" spans="1:11" ht="15.4" x14ac:dyDescent="0.45">
      <c r="A582" s="82">
        <v>44028</v>
      </c>
      <c r="B582" s="83" t="s">
        <v>507</v>
      </c>
      <c r="C582" s="84">
        <v>503</v>
      </c>
      <c r="D582" s="34" t="s">
        <v>776</v>
      </c>
      <c r="E582" s="25" t="s">
        <v>245</v>
      </c>
      <c r="F582" s="25">
        <v>60865</v>
      </c>
      <c r="H582" s="3"/>
      <c r="I582" s="3"/>
      <c r="J582" s="5"/>
      <c r="K582" s="5"/>
    </row>
    <row r="583" spans="1:11" ht="15.4" x14ac:dyDescent="0.45">
      <c r="A583" s="82">
        <v>44028</v>
      </c>
      <c r="B583" s="83" t="s">
        <v>710</v>
      </c>
      <c r="C583" s="84">
        <v>209364.4</v>
      </c>
      <c r="D583" s="34" t="s">
        <v>881</v>
      </c>
      <c r="E583" s="25" t="s">
        <v>324</v>
      </c>
      <c r="F583" s="25" t="s">
        <v>816</v>
      </c>
      <c r="H583" s="3"/>
      <c r="I583" s="3"/>
      <c r="J583" s="5"/>
      <c r="K583" s="5"/>
    </row>
    <row r="584" spans="1:11" ht="15.4" x14ac:dyDescent="0.45">
      <c r="A584" s="82">
        <v>44028</v>
      </c>
      <c r="B584" s="83" t="s">
        <v>568</v>
      </c>
      <c r="C584" s="84">
        <v>21.97</v>
      </c>
      <c r="D584" s="34" t="s">
        <v>766</v>
      </c>
      <c r="E584" s="25" t="s">
        <v>245</v>
      </c>
      <c r="F584" s="25">
        <v>45870</v>
      </c>
      <c r="H584" s="3"/>
      <c r="I584" s="3"/>
      <c r="J584" s="5"/>
      <c r="K584" s="5"/>
    </row>
    <row r="585" spans="1:11" ht="15.4" x14ac:dyDescent="0.45">
      <c r="A585" s="82">
        <v>44028</v>
      </c>
      <c r="B585" s="83" t="s">
        <v>568</v>
      </c>
      <c r="C585" s="84">
        <v>9.81</v>
      </c>
      <c r="D585" s="34" t="s">
        <v>884</v>
      </c>
      <c r="E585" s="25" t="s">
        <v>245</v>
      </c>
      <c r="F585" s="25" t="s">
        <v>843</v>
      </c>
      <c r="H585" s="3"/>
      <c r="I585" s="3"/>
      <c r="J585" s="5"/>
      <c r="K585" s="5"/>
    </row>
    <row r="586" spans="1:11" ht="30.75" x14ac:dyDescent="0.45">
      <c r="A586" s="82">
        <v>44028</v>
      </c>
      <c r="B586" s="83" t="s">
        <v>711</v>
      </c>
      <c r="C586" s="84">
        <v>168234</v>
      </c>
      <c r="D586" s="34" t="s">
        <v>881</v>
      </c>
      <c r="E586" s="25" t="s">
        <v>324</v>
      </c>
      <c r="F586" s="25" t="s">
        <v>816</v>
      </c>
      <c r="H586" s="3"/>
      <c r="I586" s="3"/>
      <c r="J586" s="5"/>
      <c r="K586" s="5"/>
    </row>
    <row r="587" spans="1:11" ht="15.4" x14ac:dyDescent="0.45">
      <c r="A587" s="82">
        <v>44028</v>
      </c>
      <c r="B587" s="83" t="s">
        <v>512</v>
      </c>
      <c r="C587" s="84">
        <v>5056.1099999999997</v>
      </c>
      <c r="D587" s="34" t="s">
        <v>771</v>
      </c>
      <c r="E587" s="25" t="s">
        <v>245</v>
      </c>
      <c r="F587" s="25">
        <v>9855766273</v>
      </c>
      <c r="H587" s="3"/>
      <c r="I587" s="3"/>
      <c r="J587" s="5"/>
      <c r="K587" s="5"/>
    </row>
    <row r="588" spans="1:11" ht="15.4" x14ac:dyDescent="0.45">
      <c r="A588" s="82">
        <v>44035</v>
      </c>
      <c r="B588" s="83" t="s">
        <v>13</v>
      </c>
      <c r="C588" s="84">
        <v>21.99</v>
      </c>
      <c r="D588" s="34" t="s">
        <v>885</v>
      </c>
      <c r="E588" s="25" t="s">
        <v>688</v>
      </c>
      <c r="F588" s="25" t="s">
        <v>866</v>
      </c>
      <c r="H588" s="3"/>
      <c r="I588" s="3"/>
      <c r="J588" s="5"/>
      <c r="K588" s="5"/>
    </row>
    <row r="589" spans="1:11" ht="15.4" x14ac:dyDescent="0.45">
      <c r="A589" s="82">
        <v>44035</v>
      </c>
      <c r="B589" s="83" t="s">
        <v>13</v>
      </c>
      <c r="C589" s="84">
        <f>489.95-50</f>
        <v>439.95</v>
      </c>
      <c r="D589" s="34" t="s">
        <v>752</v>
      </c>
      <c r="E589" s="25" t="s">
        <v>688</v>
      </c>
      <c r="F589" s="25" t="s">
        <v>818</v>
      </c>
      <c r="H589" s="3"/>
      <c r="I589" s="3"/>
      <c r="J589" s="5"/>
      <c r="K589" s="5"/>
    </row>
    <row r="590" spans="1:11" ht="15.4" x14ac:dyDescent="0.45">
      <c r="A590" s="82">
        <v>44035</v>
      </c>
      <c r="B590" s="83" t="s">
        <v>13</v>
      </c>
      <c r="C590" s="84">
        <v>97.98</v>
      </c>
      <c r="D590" s="34" t="s">
        <v>752</v>
      </c>
      <c r="E590" s="25" t="s">
        <v>688</v>
      </c>
      <c r="F590" s="25" t="s">
        <v>819</v>
      </c>
      <c r="H590" s="3"/>
      <c r="I590" s="3"/>
      <c r="J590" s="5"/>
      <c r="K590" s="5"/>
    </row>
    <row r="591" spans="1:11" ht="15.4" x14ac:dyDescent="0.45">
      <c r="A591" s="82">
        <v>44035</v>
      </c>
      <c r="B591" s="83" t="s">
        <v>13</v>
      </c>
      <c r="C591" s="84">
        <v>48.99</v>
      </c>
      <c r="D591" s="34" t="s">
        <v>752</v>
      </c>
      <c r="E591" s="25" t="s">
        <v>688</v>
      </c>
      <c r="F591" s="25" t="s">
        <v>820</v>
      </c>
      <c r="H591" s="3"/>
      <c r="I591" s="3"/>
      <c r="J591" s="5"/>
      <c r="K591" s="5"/>
    </row>
    <row r="592" spans="1:11" ht="15.4" x14ac:dyDescent="0.45">
      <c r="A592" s="82">
        <v>44035</v>
      </c>
      <c r="B592" s="83" t="s">
        <v>13</v>
      </c>
      <c r="C592" s="84">
        <v>48.99</v>
      </c>
      <c r="D592" s="34" t="s">
        <v>752</v>
      </c>
      <c r="E592" s="25" t="s">
        <v>688</v>
      </c>
      <c r="F592" s="25" t="s">
        <v>821</v>
      </c>
      <c r="H592" s="3"/>
      <c r="I592" s="3"/>
      <c r="J592" s="5"/>
      <c r="K592" s="5"/>
    </row>
    <row r="593" spans="1:11" ht="15.4" x14ac:dyDescent="0.45">
      <c r="A593" s="82">
        <v>44035</v>
      </c>
      <c r="B593" s="83" t="s">
        <v>13</v>
      </c>
      <c r="C593" s="84">
        <v>229.99</v>
      </c>
      <c r="D593" s="34" t="s">
        <v>752</v>
      </c>
      <c r="E593" s="25" t="s">
        <v>688</v>
      </c>
      <c r="F593" s="25" t="s">
        <v>822</v>
      </c>
      <c r="H593" s="3"/>
      <c r="I593" s="3"/>
      <c r="J593" s="5"/>
      <c r="K593" s="5"/>
    </row>
    <row r="594" spans="1:11" ht="15.4" x14ac:dyDescent="0.45">
      <c r="A594" s="82">
        <v>44035</v>
      </c>
      <c r="B594" s="83" t="s">
        <v>13</v>
      </c>
      <c r="C594" s="84">
        <v>165.99</v>
      </c>
      <c r="D594" s="34" t="s">
        <v>756</v>
      </c>
      <c r="E594" s="25" t="s">
        <v>259</v>
      </c>
      <c r="F594" s="25" t="s">
        <v>829</v>
      </c>
      <c r="H594" s="3"/>
      <c r="I594" s="3"/>
      <c r="J594" s="5"/>
      <c r="K594" s="5"/>
    </row>
    <row r="595" spans="1:11" ht="15.4" x14ac:dyDescent="0.45">
      <c r="A595" s="82">
        <v>44035</v>
      </c>
      <c r="B595" s="83" t="s">
        <v>13</v>
      </c>
      <c r="C595" s="84">
        <v>31.98</v>
      </c>
      <c r="D595" s="34" t="s">
        <v>756</v>
      </c>
      <c r="E595" s="25" t="s">
        <v>259</v>
      </c>
      <c r="F595" s="25" t="s">
        <v>830</v>
      </c>
      <c r="H595" s="3"/>
      <c r="I595" s="3"/>
      <c r="J595" s="5"/>
      <c r="K595" s="5"/>
    </row>
    <row r="596" spans="1:11" ht="15.4" x14ac:dyDescent="0.45">
      <c r="A596" s="82">
        <v>44035</v>
      </c>
      <c r="B596" s="83" t="s">
        <v>13</v>
      </c>
      <c r="C596" s="84">
        <v>25.99</v>
      </c>
      <c r="D596" s="34" t="s">
        <v>756</v>
      </c>
      <c r="E596" s="25" t="s">
        <v>259</v>
      </c>
      <c r="F596" s="25" t="s">
        <v>831</v>
      </c>
      <c r="H596" s="3"/>
      <c r="I596" s="3"/>
      <c r="J596" s="5"/>
      <c r="K596" s="5"/>
    </row>
    <row r="597" spans="1:11" ht="15.4" x14ac:dyDescent="0.45">
      <c r="A597" s="82">
        <v>44035</v>
      </c>
      <c r="B597" s="83" t="s">
        <v>13</v>
      </c>
      <c r="C597" s="84">
        <v>25.99</v>
      </c>
      <c r="D597" s="34" t="s">
        <v>756</v>
      </c>
      <c r="E597" s="25" t="s">
        <v>259</v>
      </c>
      <c r="F597" s="25" t="s">
        <v>832</v>
      </c>
      <c r="H597" s="3"/>
      <c r="I597" s="3"/>
      <c r="J597" s="5"/>
      <c r="K597" s="5"/>
    </row>
    <row r="598" spans="1:11" ht="15.4" x14ac:dyDescent="0.45">
      <c r="A598" s="82">
        <v>44035</v>
      </c>
      <c r="B598" s="83" t="s">
        <v>13</v>
      </c>
      <c r="C598" s="84">
        <v>424.75</v>
      </c>
      <c r="D598" s="34" t="s">
        <v>900</v>
      </c>
      <c r="E598" s="25" t="s">
        <v>320</v>
      </c>
      <c r="F598" s="25" t="s">
        <v>850</v>
      </c>
      <c r="H598" s="3"/>
      <c r="I598" s="3"/>
      <c r="J598" s="5"/>
      <c r="K598" s="5"/>
    </row>
    <row r="599" spans="1:11" ht="15.4" x14ac:dyDescent="0.45">
      <c r="A599" s="82">
        <v>44035</v>
      </c>
      <c r="B599" s="83" t="s">
        <v>13</v>
      </c>
      <c r="C599" s="84">
        <v>33.22</v>
      </c>
      <c r="D599" s="34" t="s">
        <v>900</v>
      </c>
      <c r="E599" s="25" t="s">
        <v>320</v>
      </c>
      <c r="F599" s="25" t="s">
        <v>851</v>
      </c>
      <c r="H599" s="3"/>
      <c r="I599" s="3"/>
      <c r="J599" s="5"/>
      <c r="K599" s="5"/>
    </row>
    <row r="600" spans="1:11" ht="15.4" x14ac:dyDescent="0.45">
      <c r="A600" s="82">
        <v>44035</v>
      </c>
      <c r="B600" s="83" t="s">
        <v>13</v>
      </c>
      <c r="C600" s="84">
        <v>55.96</v>
      </c>
      <c r="D600" s="34" t="s">
        <v>900</v>
      </c>
      <c r="E600" s="25" t="s">
        <v>320</v>
      </c>
      <c r="F600" s="25" t="s">
        <v>852</v>
      </c>
      <c r="H600" s="3"/>
      <c r="I600" s="3"/>
      <c r="J600" s="5"/>
      <c r="K600" s="5"/>
    </row>
    <row r="601" spans="1:11" ht="15.4" x14ac:dyDescent="0.45">
      <c r="A601" s="82">
        <v>44035</v>
      </c>
      <c r="B601" s="83" t="s">
        <v>13</v>
      </c>
      <c r="C601" s="84">
        <v>48.84</v>
      </c>
      <c r="D601" s="34" t="s">
        <v>900</v>
      </c>
      <c r="E601" s="25" t="s">
        <v>320</v>
      </c>
      <c r="F601" s="25" t="s">
        <v>853</v>
      </c>
      <c r="H601" s="3"/>
      <c r="I601" s="3"/>
      <c r="J601" s="5"/>
      <c r="K601" s="5"/>
    </row>
    <row r="602" spans="1:11" ht="15.4" x14ac:dyDescent="0.45">
      <c r="A602" s="82">
        <v>44035</v>
      </c>
      <c r="B602" s="83" t="s">
        <v>13</v>
      </c>
      <c r="C602" s="84">
        <v>1740</v>
      </c>
      <c r="D602" s="34" t="s">
        <v>900</v>
      </c>
      <c r="E602" s="25" t="s">
        <v>320</v>
      </c>
      <c r="F602" s="25" t="s">
        <v>854</v>
      </c>
      <c r="H602" s="3"/>
      <c r="I602" s="3"/>
      <c r="J602" s="5"/>
      <c r="K602" s="5"/>
    </row>
    <row r="603" spans="1:11" ht="30.75" x14ac:dyDescent="0.45">
      <c r="A603" s="82">
        <v>44035</v>
      </c>
      <c r="B603" s="83" t="s">
        <v>526</v>
      </c>
      <c r="C603" s="84">
        <v>4525.57</v>
      </c>
      <c r="D603" s="34" t="s">
        <v>762</v>
      </c>
      <c r="E603" s="25" t="s">
        <v>249</v>
      </c>
      <c r="F603" s="25" t="s">
        <v>841</v>
      </c>
      <c r="H603" s="3"/>
      <c r="I603" s="3"/>
      <c r="J603" s="5"/>
      <c r="K603" s="5"/>
    </row>
    <row r="604" spans="1:11" ht="30.75" x14ac:dyDescent="0.45">
      <c r="A604" s="82">
        <v>44035</v>
      </c>
      <c r="B604" s="83" t="s">
        <v>724</v>
      </c>
      <c r="C604" s="84">
        <v>2255</v>
      </c>
      <c r="D604" s="34" t="s">
        <v>886</v>
      </c>
      <c r="E604" s="25" t="s">
        <v>320</v>
      </c>
      <c r="F604" s="25" t="s">
        <v>856</v>
      </c>
      <c r="H604" s="3"/>
      <c r="I604" s="3"/>
      <c r="J604" s="5"/>
      <c r="K604" s="5"/>
    </row>
    <row r="605" spans="1:11" ht="15.4" x14ac:dyDescent="0.45">
      <c r="A605" s="82">
        <v>44035</v>
      </c>
      <c r="B605" s="83" t="s">
        <v>726</v>
      </c>
      <c r="C605" s="84">
        <v>646</v>
      </c>
      <c r="D605" s="34" t="s">
        <v>781</v>
      </c>
      <c r="E605" s="25" t="s">
        <v>320</v>
      </c>
      <c r="F605" s="25">
        <v>74309</v>
      </c>
      <c r="H605" s="3"/>
      <c r="I605" s="3"/>
      <c r="J605" s="5"/>
      <c r="K605" s="5"/>
    </row>
    <row r="606" spans="1:11" ht="15.4" x14ac:dyDescent="0.45">
      <c r="A606" s="82">
        <v>44035</v>
      </c>
      <c r="B606" s="83" t="s">
        <v>534</v>
      </c>
      <c r="C606" s="84">
        <v>1628.25</v>
      </c>
      <c r="D606" s="34" t="s">
        <v>887</v>
      </c>
      <c r="E606" s="25" t="s">
        <v>252</v>
      </c>
      <c r="F606" s="25" t="s">
        <v>838</v>
      </c>
      <c r="H606" s="3"/>
      <c r="I606" s="3"/>
      <c r="J606" s="5"/>
      <c r="K606" s="5"/>
    </row>
    <row r="607" spans="1:11" ht="15.4" x14ac:dyDescent="0.45">
      <c r="A607" s="82">
        <v>44035</v>
      </c>
      <c r="B607" s="83" t="s">
        <v>722</v>
      </c>
      <c r="C607" s="84">
        <v>557</v>
      </c>
      <c r="D607" s="34" t="s">
        <v>778</v>
      </c>
      <c r="E607" s="25" t="s">
        <v>320</v>
      </c>
      <c r="F607" s="25">
        <v>55549</v>
      </c>
      <c r="H607" s="3"/>
      <c r="I607" s="3"/>
      <c r="J607" s="5"/>
      <c r="K607" s="5"/>
    </row>
    <row r="608" spans="1:11" ht="15.4" x14ac:dyDescent="0.45">
      <c r="A608" s="82">
        <v>44035</v>
      </c>
      <c r="B608" s="83" t="s">
        <v>722</v>
      </c>
      <c r="C608" s="84">
        <v>1114</v>
      </c>
      <c r="D608" s="34" t="s">
        <v>778</v>
      </c>
      <c r="E608" s="25" t="s">
        <v>320</v>
      </c>
      <c r="F608" s="25">
        <v>55664</v>
      </c>
      <c r="H608" s="3"/>
      <c r="I608" s="3"/>
      <c r="J608" s="5"/>
      <c r="K608" s="5"/>
    </row>
    <row r="609" spans="1:11" ht="15.4" x14ac:dyDescent="0.45">
      <c r="A609" s="82">
        <v>44035</v>
      </c>
      <c r="B609" s="83" t="s">
        <v>490</v>
      </c>
      <c r="C609" s="84">
        <v>3325.11</v>
      </c>
      <c r="D609" s="34" t="s">
        <v>751</v>
      </c>
      <c r="E609" s="25" t="s">
        <v>492</v>
      </c>
      <c r="F609" s="25" t="s">
        <v>815</v>
      </c>
      <c r="H609" s="3"/>
      <c r="I609" s="3"/>
      <c r="J609" s="5"/>
      <c r="K609" s="5"/>
    </row>
    <row r="610" spans="1:11" ht="15.4" x14ac:dyDescent="0.45">
      <c r="A610" s="82">
        <v>44035</v>
      </c>
      <c r="B610" s="83" t="s">
        <v>542</v>
      </c>
      <c r="C610" s="84">
        <v>1104.8</v>
      </c>
      <c r="D610" s="34" t="s">
        <v>761</v>
      </c>
      <c r="E610" s="25" t="s">
        <v>249</v>
      </c>
      <c r="F610" s="25">
        <v>9556088814</v>
      </c>
      <c r="H610" s="3"/>
      <c r="I610" s="3"/>
      <c r="J610" s="5"/>
      <c r="K610" s="5"/>
    </row>
    <row r="611" spans="1:11" ht="15.4" x14ac:dyDescent="0.45">
      <c r="A611" s="82">
        <v>44035</v>
      </c>
      <c r="B611" s="83" t="s">
        <v>542</v>
      </c>
      <c r="C611" s="84">
        <v>1657.2</v>
      </c>
      <c r="D611" s="34" t="s">
        <v>761</v>
      </c>
      <c r="E611" s="25" t="s">
        <v>249</v>
      </c>
      <c r="F611" s="25">
        <v>9556308303</v>
      </c>
      <c r="H611" s="3"/>
      <c r="I611" s="3"/>
      <c r="J611" s="5"/>
      <c r="K611" s="5"/>
    </row>
    <row r="612" spans="1:11" ht="15.4" x14ac:dyDescent="0.45">
      <c r="A612" s="82">
        <v>44035</v>
      </c>
      <c r="B612" s="83" t="s">
        <v>542</v>
      </c>
      <c r="C612" s="84">
        <v>1104.8</v>
      </c>
      <c r="D612" s="34" t="s">
        <v>761</v>
      </c>
      <c r="E612" s="25" t="s">
        <v>249</v>
      </c>
      <c r="F612" s="25">
        <v>9556603836</v>
      </c>
      <c r="H612" s="3"/>
      <c r="I612" s="3"/>
      <c r="J612" s="5"/>
      <c r="K612" s="5"/>
    </row>
    <row r="613" spans="1:11" ht="15.4" x14ac:dyDescent="0.45">
      <c r="A613" s="82">
        <v>44035</v>
      </c>
      <c r="B613" s="83" t="s">
        <v>542</v>
      </c>
      <c r="C613" s="84">
        <v>552.4</v>
      </c>
      <c r="D613" s="34" t="s">
        <v>761</v>
      </c>
      <c r="E613" s="25" t="s">
        <v>249</v>
      </c>
      <c r="F613" s="25">
        <v>9567061701</v>
      </c>
      <c r="H613" s="3"/>
      <c r="I613" s="3"/>
      <c r="J613" s="5"/>
      <c r="K613" s="5"/>
    </row>
    <row r="614" spans="1:11" ht="30.75" x14ac:dyDescent="0.45">
      <c r="A614" s="82">
        <v>44035</v>
      </c>
      <c r="B614" s="83" t="s">
        <v>693</v>
      </c>
      <c r="C614" s="84">
        <v>86.5</v>
      </c>
      <c r="D614" s="34" t="s">
        <v>729</v>
      </c>
      <c r="E614" s="25" t="s">
        <v>313</v>
      </c>
      <c r="F614" s="25" t="s">
        <v>790</v>
      </c>
      <c r="H614" s="3"/>
      <c r="I614" s="3"/>
      <c r="J614" s="5"/>
      <c r="K614" s="5"/>
    </row>
    <row r="615" spans="1:11" ht="15.4" x14ac:dyDescent="0.45">
      <c r="A615" s="82">
        <v>44035</v>
      </c>
      <c r="B615" s="83" t="s">
        <v>725</v>
      </c>
      <c r="C615" s="84">
        <v>500</v>
      </c>
      <c r="D615" s="34" t="s">
        <v>780</v>
      </c>
      <c r="E615" s="25" t="s">
        <v>320</v>
      </c>
      <c r="F615" s="25">
        <v>4027</v>
      </c>
      <c r="H615" s="3"/>
      <c r="I615" s="3"/>
      <c r="J615" s="5"/>
      <c r="K615" s="5"/>
    </row>
    <row r="616" spans="1:11" ht="15.4" x14ac:dyDescent="0.45">
      <c r="A616" s="82">
        <v>44035</v>
      </c>
      <c r="B616" s="83" t="s">
        <v>566</v>
      </c>
      <c r="C616" s="84">
        <v>1680</v>
      </c>
      <c r="D616" s="34" t="s">
        <v>777</v>
      </c>
      <c r="E616" s="25" t="s">
        <v>250</v>
      </c>
      <c r="F616" s="25">
        <v>56005535</v>
      </c>
      <c r="H616" s="3"/>
      <c r="I616" s="3"/>
      <c r="J616" s="5"/>
      <c r="K616" s="5"/>
    </row>
    <row r="617" spans="1:11" ht="15.4" x14ac:dyDescent="0.45">
      <c r="A617" s="82">
        <v>44035</v>
      </c>
      <c r="B617" s="83" t="s">
        <v>19</v>
      </c>
      <c r="C617" s="84">
        <v>31.35</v>
      </c>
      <c r="D617" s="34" t="s">
        <v>166</v>
      </c>
      <c r="E617" s="25" t="s">
        <v>259</v>
      </c>
      <c r="F617" s="25">
        <v>57526</v>
      </c>
      <c r="H617" s="3"/>
      <c r="I617" s="3"/>
      <c r="J617" s="5"/>
      <c r="K617" s="5"/>
    </row>
    <row r="618" spans="1:11" ht="15.4" x14ac:dyDescent="0.45">
      <c r="A618" s="82">
        <v>44035</v>
      </c>
      <c r="B618" s="83" t="s">
        <v>19</v>
      </c>
      <c r="C618" s="84">
        <v>17.55</v>
      </c>
      <c r="D618" s="34" t="s">
        <v>166</v>
      </c>
      <c r="E618" s="25" t="s">
        <v>259</v>
      </c>
      <c r="F618" s="25">
        <v>79277</v>
      </c>
      <c r="H618" s="3"/>
      <c r="I618" s="3"/>
      <c r="J618" s="5"/>
      <c r="K618" s="5"/>
    </row>
    <row r="619" spans="1:11" ht="15.4" x14ac:dyDescent="0.45">
      <c r="A619" s="82">
        <v>44035</v>
      </c>
      <c r="B619" s="83" t="s">
        <v>73</v>
      </c>
      <c r="C619" s="84">
        <v>1429.7</v>
      </c>
      <c r="D619" s="34" t="s">
        <v>754</v>
      </c>
      <c r="E619" s="25" t="s">
        <v>241</v>
      </c>
      <c r="F619" s="25">
        <v>79304788</v>
      </c>
      <c r="H619" s="3"/>
      <c r="I619" s="3"/>
      <c r="J619" s="5"/>
      <c r="K619" s="5"/>
    </row>
    <row r="620" spans="1:11" ht="15.4" x14ac:dyDescent="0.45">
      <c r="A620" s="82">
        <v>44035</v>
      </c>
      <c r="B620" s="83" t="s">
        <v>73</v>
      </c>
      <c r="C620" s="84">
        <v>1633.65</v>
      </c>
      <c r="D620" s="34" t="s">
        <v>755</v>
      </c>
      <c r="E620" s="25" t="s">
        <v>240</v>
      </c>
      <c r="F620" s="25">
        <v>79304787</v>
      </c>
      <c r="H620" s="3"/>
      <c r="I620" s="3"/>
      <c r="J620" s="5"/>
      <c r="K620" s="5"/>
    </row>
    <row r="621" spans="1:11" ht="30.75" x14ac:dyDescent="0.45">
      <c r="A621" s="82">
        <v>44035</v>
      </c>
      <c r="B621" s="83" t="s">
        <v>723</v>
      </c>
      <c r="C621" s="84">
        <v>130</v>
      </c>
      <c r="D621" s="34" t="s">
        <v>779</v>
      </c>
      <c r="E621" s="25" t="s">
        <v>320</v>
      </c>
      <c r="F621" s="25" t="s">
        <v>855</v>
      </c>
      <c r="H621" s="3"/>
      <c r="I621" s="3"/>
      <c r="J621" s="5"/>
      <c r="K621" s="5"/>
    </row>
    <row r="622" spans="1:11" ht="15.4" x14ac:dyDescent="0.45">
      <c r="A622" s="82">
        <v>44042</v>
      </c>
      <c r="B622" s="83" t="s">
        <v>13</v>
      </c>
      <c r="C622" s="84">
        <v>25.17</v>
      </c>
      <c r="D622" s="34" t="s">
        <v>731</v>
      </c>
      <c r="E622" s="25" t="s">
        <v>313</v>
      </c>
      <c r="F622" s="25" t="s">
        <v>794</v>
      </c>
      <c r="H622" s="3"/>
      <c r="I622" s="3"/>
      <c r="J622" s="5"/>
      <c r="K622" s="5"/>
    </row>
    <row r="623" spans="1:11" ht="15.4" x14ac:dyDescent="0.45">
      <c r="A623" s="82">
        <v>44042</v>
      </c>
      <c r="B623" s="83" t="s">
        <v>13</v>
      </c>
      <c r="C623" s="84">
        <v>15.99</v>
      </c>
      <c r="D623" s="34" t="s">
        <v>743</v>
      </c>
      <c r="E623" s="25" t="s">
        <v>244</v>
      </c>
      <c r="F623" s="25" t="s">
        <v>799</v>
      </c>
      <c r="H623" s="3"/>
      <c r="I623" s="3"/>
      <c r="J623" s="5"/>
      <c r="K623" s="5"/>
    </row>
    <row r="624" spans="1:11" ht="15.4" x14ac:dyDescent="0.45">
      <c r="A624" s="82">
        <v>44042</v>
      </c>
      <c r="B624" s="83" t="s">
        <v>13</v>
      </c>
      <c r="C624" s="84">
        <v>244.95</v>
      </c>
      <c r="D624" s="34" t="s">
        <v>752</v>
      </c>
      <c r="E624" s="25" t="s">
        <v>688</v>
      </c>
      <c r="F624" s="25" t="s">
        <v>823</v>
      </c>
      <c r="H624" s="3"/>
      <c r="I624" s="3"/>
      <c r="J624" s="5"/>
      <c r="K624" s="5"/>
    </row>
    <row r="625" spans="1:11" ht="15.4" x14ac:dyDescent="0.45">
      <c r="A625" s="82">
        <v>44042</v>
      </c>
      <c r="B625" s="83" t="s">
        <v>13</v>
      </c>
      <c r="C625" s="84">
        <v>26.19</v>
      </c>
      <c r="D625" s="34" t="s">
        <v>735</v>
      </c>
      <c r="E625" s="25" t="s">
        <v>243</v>
      </c>
      <c r="F625" s="25" t="s">
        <v>797</v>
      </c>
      <c r="H625" s="3"/>
      <c r="I625" s="3"/>
      <c r="J625" s="5"/>
      <c r="K625" s="5"/>
    </row>
    <row r="626" spans="1:11" ht="15.4" x14ac:dyDescent="0.45">
      <c r="A626" s="82">
        <v>44042</v>
      </c>
      <c r="B626" s="83" t="s">
        <v>13</v>
      </c>
      <c r="C626" s="84">
        <v>101.98</v>
      </c>
      <c r="D626" s="34" t="s">
        <v>27</v>
      </c>
      <c r="E626" s="25" t="s">
        <v>240</v>
      </c>
      <c r="F626" s="25" t="s">
        <v>826</v>
      </c>
      <c r="H626" s="3"/>
      <c r="I626" s="3"/>
      <c r="J626" s="5"/>
      <c r="K626" s="5"/>
    </row>
    <row r="627" spans="1:11" ht="15.4" x14ac:dyDescent="0.45">
      <c r="A627" s="82">
        <v>44042</v>
      </c>
      <c r="B627" s="83" t="s">
        <v>481</v>
      </c>
      <c r="C627" s="84">
        <v>1502.36</v>
      </c>
      <c r="D627" s="34" t="s">
        <v>772</v>
      </c>
      <c r="E627" s="25" t="s">
        <v>245</v>
      </c>
      <c r="F627" s="25" t="s">
        <v>846</v>
      </c>
      <c r="H627" s="3"/>
      <c r="I627" s="3"/>
      <c r="J627" s="5"/>
      <c r="K627" s="5"/>
    </row>
    <row r="628" spans="1:11" ht="15.4" x14ac:dyDescent="0.45">
      <c r="A628" s="82">
        <v>44042</v>
      </c>
      <c r="B628" s="83" t="s">
        <v>481</v>
      </c>
      <c r="C628" s="84">
        <v>192.78</v>
      </c>
      <c r="D628" s="34" t="s">
        <v>773</v>
      </c>
      <c r="E628" s="25" t="s">
        <v>245</v>
      </c>
      <c r="F628" s="25" t="s">
        <v>847</v>
      </c>
      <c r="H628" s="3"/>
      <c r="I628" s="3"/>
      <c r="J628" s="5"/>
      <c r="K628" s="5"/>
    </row>
    <row r="629" spans="1:11" ht="15.4" x14ac:dyDescent="0.45">
      <c r="A629" s="82">
        <v>44042</v>
      </c>
      <c r="B629" s="83" t="s">
        <v>64</v>
      </c>
      <c r="C629" s="84">
        <v>741.87</v>
      </c>
      <c r="D629" s="34" t="s">
        <v>734</v>
      </c>
      <c r="E629" s="25" t="s">
        <v>313</v>
      </c>
      <c r="F629" s="25" t="s">
        <v>796</v>
      </c>
      <c r="H629" s="3"/>
      <c r="I629" s="3"/>
      <c r="J629" s="5"/>
      <c r="K629" s="5"/>
    </row>
    <row r="630" spans="1:11" ht="15.4" x14ac:dyDescent="0.45">
      <c r="A630" s="82">
        <v>44042</v>
      </c>
      <c r="B630" s="83" t="s">
        <v>64</v>
      </c>
      <c r="C630" s="84">
        <v>247.29</v>
      </c>
      <c r="D630" s="34" t="s">
        <v>734</v>
      </c>
      <c r="E630" s="25" t="s">
        <v>244</v>
      </c>
      <c r="F630" s="25" t="s">
        <v>796</v>
      </c>
      <c r="H630" s="3"/>
      <c r="I630" s="3"/>
      <c r="J630" s="5"/>
      <c r="K630" s="5"/>
    </row>
    <row r="631" spans="1:11" ht="15.4" x14ac:dyDescent="0.45">
      <c r="A631" s="82">
        <v>44042</v>
      </c>
      <c r="B631" s="83" t="s">
        <v>702</v>
      </c>
      <c r="C631" s="84">
        <f>531+42.48</f>
        <v>573.48</v>
      </c>
      <c r="D631" s="34" t="s">
        <v>748</v>
      </c>
      <c r="E631" s="25" t="s">
        <v>244</v>
      </c>
      <c r="F631" s="25" t="s">
        <v>806</v>
      </c>
      <c r="H631" s="3"/>
      <c r="I631" s="3"/>
      <c r="J631" s="5"/>
      <c r="K631" s="5"/>
    </row>
    <row r="632" spans="1:11" ht="15.4" x14ac:dyDescent="0.45">
      <c r="A632" s="82">
        <v>44042</v>
      </c>
      <c r="B632" s="83" t="s">
        <v>701</v>
      </c>
      <c r="C632" s="84">
        <v>162.5</v>
      </c>
      <c r="D632" s="34" t="s">
        <v>746</v>
      </c>
      <c r="E632" s="25" t="s">
        <v>244</v>
      </c>
      <c r="F632" s="25" t="s">
        <v>800</v>
      </c>
      <c r="H632" s="3"/>
      <c r="I632" s="3"/>
      <c r="J632" s="5"/>
      <c r="K632" s="5"/>
    </row>
    <row r="633" spans="1:11" ht="15.4" x14ac:dyDescent="0.45">
      <c r="A633" s="82">
        <v>44042</v>
      </c>
      <c r="B633" s="83" t="s">
        <v>701</v>
      </c>
      <c r="C633" s="84">
        <v>162.5</v>
      </c>
      <c r="D633" s="34" t="s">
        <v>746</v>
      </c>
      <c r="E633" s="25" t="s">
        <v>244</v>
      </c>
      <c r="F633" s="25" t="s">
        <v>801</v>
      </c>
      <c r="H633" s="3"/>
      <c r="I633" s="3"/>
      <c r="J633" s="5"/>
      <c r="K633" s="5"/>
    </row>
    <row r="634" spans="1:11" ht="15.4" x14ac:dyDescent="0.45">
      <c r="A634" s="82">
        <v>44042</v>
      </c>
      <c r="B634" s="83" t="s">
        <v>701</v>
      </c>
      <c r="C634" s="84">
        <v>162.5</v>
      </c>
      <c r="D634" s="34" t="s">
        <v>746</v>
      </c>
      <c r="E634" s="25" t="s">
        <v>244</v>
      </c>
      <c r="F634" s="25" t="s">
        <v>802</v>
      </c>
      <c r="H634" s="3"/>
      <c r="I634" s="3"/>
      <c r="J634" s="5"/>
      <c r="K634" s="5"/>
    </row>
    <row r="635" spans="1:11" ht="15.4" x14ac:dyDescent="0.45">
      <c r="A635" s="82">
        <v>44042</v>
      </c>
      <c r="B635" s="83" t="s">
        <v>701</v>
      </c>
      <c r="C635" s="84">
        <v>162.5</v>
      </c>
      <c r="D635" s="34" t="s">
        <v>746</v>
      </c>
      <c r="E635" s="25" t="s">
        <v>244</v>
      </c>
      <c r="F635" s="25" t="s">
        <v>803</v>
      </c>
      <c r="H635" s="3"/>
      <c r="I635" s="3"/>
      <c r="J635" s="5"/>
      <c r="K635" s="5"/>
    </row>
    <row r="636" spans="1:11" ht="15.4" x14ac:dyDescent="0.45">
      <c r="A636" s="82">
        <v>44042</v>
      </c>
      <c r="B636" s="83" t="s">
        <v>701</v>
      </c>
      <c r="C636" s="84">
        <v>162.5</v>
      </c>
      <c r="D636" s="34" t="s">
        <v>746</v>
      </c>
      <c r="E636" s="25" t="s">
        <v>244</v>
      </c>
      <c r="F636" s="25" t="s">
        <v>804</v>
      </c>
      <c r="H636" s="3"/>
      <c r="I636" s="3"/>
      <c r="J636" s="5"/>
      <c r="K636" s="5"/>
    </row>
    <row r="637" spans="1:11" ht="15.4" x14ac:dyDescent="0.45">
      <c r="A637" s="82">
        <v>44042</v>
      </c>
      <c r="B637" s="83" t="s">
        <v>701</v>
      </c>
      <c r="C637" s="84">
        <v>162.5</v>
      </c>
      <c r="D637" s="34" t="s">
        <v>746</v>
      </c>
      <c r="E637" s="25" t="s">
        <v>244</v>
      </c>
      <c r="F637" s="25" t="s">
        <v>805</v>
      </c>
      <c r="H637" s="3"/>
      <c r="I637" s="3"/>
      <c r="J637" s="5"/>
      <c r="K637" s="5"/>
    </row>
    <row r="638" spans="1:11" ht="30.75" x14ac:dyDescent="0.45">
      <c r="A638" s="82">
        <v>44042</v>
      </c>
      <c r="B638" s="83" t="s">
        <v>85</v>
      </c>
      <c r="C638" s="84">
        <v>4961</v>
      </c>
      <c r="D638" s="34" t="s">
        <v>84</v>
      </c>
      <c r="E638" s="25" t="s">
        <v>240</v>
      </c>
      <c r="F638" s="25">
        <v>1954</v>
      </c>
      <c r="H638" s="3"/>
      <c r="I638" s="3"/>
      <c r="J638" s="5"/>
      <c r="K638" s="5"/>
    </row>
    <row r="639" spans="1:11" ht="30.75" x14ac:dyDescent="0.45">
      <c r="A639" s="82">
        <v>44042</v>
      </c>
      <c r="B639" s="83" t="s">
        <v>85</v>
      </c>
      <c r="C639" s="84">
        <v>4980</v>
      </c>
      <c r="D639" s="34" t="s">
        <v>84</v>
      </c>
      <c r="E639" s="25" t="s">
        <v>240</v>
      </c>
      <c r="F639" s="25">
        <v>1953</v>
      </c>
      <c r="H639" s="3"/>
      <c r="I639" s="3"/>
      <c r="J639" s="5"/>
      <c r="K639" s="5"/>
    </row>
    <row r="640" spans="1:11" ht="15.4" x14ac:dyDescent="0.45">
      <c r="A640" s="82">
        <v>44042</v>
      </c>
      <c r="B640" s="83" t="s">
        <v>721</v>
      </c>
      <c r="C640" s="84">
        <v>750</v>
      </c>
      <c r="D640" s="34" t="s">
        <v>888</v>
      </c>
      <c r="E640" s="25" t="s">
        <v>245</v>
      </c>
      <c r="F640" s="25">
        <v>3358</v>
      </c>
      <c r="H640" s="3"/>
      <c r="I640" s="3"/>
      <c r="J640" s="5"/>
      <c r="K640" s="5"/>
    </row>
    <row r="641" spans="1:11" ht="15.4" x14ac:dyDescent="0.45">
      <c r="A641" s="82">
        <v>44042</v>
      </c>
      <c r="B641" s="83" t="s">
        <v>721</v>
      </c>
      <c r="C641" s="84">
        <v>2000</v>
      </c>
      <c r="D641" s="34" t="s">
        <v>888</v>
      </c>
      <c r="E641" s="25" t="s">
        <v>245</v>
      </c>
      <c r="F641" s="25">
        <v>3372</v>
      </c>
      <c r="H641" s="3"/>
      <c r="I641" s="3"/>
      <c r="J641" s="5"/>
      <c r="K641" s="5"/>
    </row>
    <row r="642" spans="1:11" ht="15.4" x14ac:dyDescent="0.45">
      <c r="A642" s="82">
        <v>44042</v>
      </c>
      <c r="B642" s="83" t="s">
        <v>721</v>
      </c>
      <c r="C642" s="84">
        <v>3000</v>
      </c>
      <c r="D642" s="34" t="s">
        <v>888</v>
      </c>
      <c r="E642" s="25" t="s">
        <v>245</v>
      </c>
      <c r="F642" s="25">
        <v>3351</v>
      </c>
      <c r="H642" s="3"/>
      <c r="I642" s="3"/>
      <c r="J642" s="5"/>
      <c r="K642" s="5"/>
    </row>
    <row r="643" spans="1:11" ht="30.75" x14ac:dyDescent="0.45">
      <c r="A643" s="82">
        <v>44042</v>
      </c>
      <c r="B643" s="83" t="s">
        <v>894</v>
      </c>
      <c r="C643" s="84">
        <v>33281.629999999997</v>
      </c>
      <c r="D643" s="25" t="s">
        <v>895</v>
      </c>
      <c r="E643" s="25" t="s">
        <v>259</v>
      </c>
      <c r="F643" s="25" t="s">
        <v>896</v>
      </c>
      <c r="H643" s="3"/>
      <c r="I643" s="3"/>
      <c r="J643" s="5"/>
      <c r="K643" s="5"/>
    </row>
    <row r="644" spans="1:11" ht="15.4" x14ac:dyDescent="0.45">
      <c r="A644" s="82">
        <v>44042</v>
      </c>
      <c r="B644" s="83" t="s">
        <v>542</v>
      </c>
      <c r="C644" s="84">
        <v>49.4</v>
      </c>
      <c r="D644" s="34" t="s">
        <v>899</v>
      </c>
      <c r="E644" s="25" t="s">
        <v>244</v>
      </c>
      <c r="F644" s="25">
        <v>9554638487</v>
      </c>
      <c r="H644" s="3"/>
      <c r="I644" s="3"/>
      <c r="J644" s="5"/>
      <c r="K644" s="5"/>
    </row>
    <row r="645" spans="1:11" ht="15.4" x14ac:dyDescent="0.45">
      <c r="A645" s="82">
        <v>44042</v>
      </c>
      <c r="B645" s="83" t="s">
        <v>542</v>
      </c>
      <c r="C645" s="84">
        <v>10.1</v>
      </c>
      <c r="D645" s="34" t="s">
        <v>739</v>
      </c>
      <c r="E645" s="25" t="s">
        <v>243</v>
      </c>
      <c r="F645" s="25">
        <v>9538780207</v>
      </c>
      <c r="H645" s="3"/>
      <c r="I645" s="3"/>
      <c r="J645" s="5"/>
      <c r="K645" s="5"/>
    </row>
    <row r="646" spans="1:11" ht="15.4" x14ac:dyDescent="0.45">
      <c r="A646" s="82">
        <v>44042</v>
      </c>
      <c r="B646" s="83" t="s">
        <v>22</v>
      </c>
      <c r="C646" s="84">
        <v>241.17</v>
      </c>
      <c r="D646" s="34" t="s">
        <v>733</v>
      </c>
      <c r="E646" s="25" t="s">
        <v>313</v>
      </c>
      <c r="F646" s="25" t="s">
        <v>795</v>
      </c>
      <c r="H646" s="3"/>
      <c r="I646" s="3"/>
      <c r="J646" s="5"/>
      <c r="K646" s="5"/>
    </row>
    <row r="647" spans="1:11" ht="15.4" x14ac:dyDescent="0.45">
      <c r="A647" s="82">
        <v>44042</v>
      </c>
      <c r="B647" s="83" t="s">
        <v>22</v>
      </c>
      <c r="C647" s="84">
        <v>1447.02</v>
      </c>
      <c r="D647" s="34" t="s">
        <v>733</v>
      </c>
      <c r="E647" s="25" t="s">
        <v>244</v>
      </c>
      <c r="F647" s="25" t="s">
        <v>795</v>
      </c>
      <c r="H647" s="3"/>
      <c r="I647" s="3"/>
      <c r="J647" s="5"/>
      <c r="K647" s="5"/>
    </row>
    <row r="648" spans="1:11" ht="30.75" x14ac:dyDescent="0.45">
      <c r="A648" s="82">
        <v>44042</v>
      </c>
      <c r="B648" s="83" t="s">
        <v>898</v>
      </c>
      <c r="C648" s="84">
        <v>12679.58</v>
      </c>
      <c r="D648" s="34" t="s">
        <v>546</v>
      </c>
      <c r="E648" s="25" t="s">
        <v>492</v>
      </c>
      <c r="F648" s="25">
        <v>43983</v>
      </c>
      <c r="H648" s="3"/>
      <c r="I648" s="3"/>
      <c r="J648" s="5"/>
      <c r="K648" s="5"/>
    </row>
    <row r="649" spans="1:11" ht="15.4" x14ac:dyDescent="0.45">
      <c r="A649" s="82">
        <v>44042</v>
      </c>
      <c r="B649" s="83" t="s">
        <v>547</v>
      </c>
      <c r="C649" s="84">
        <v>20460</v>
      </c>
      <c r="D649" s="34" t="s">
        <v>548</v>
      </c>
      <c r="E649" s="25" t="s">
        <v>245</v>
      </c>
      <c r="F649" s="25" t="s">
        <v>849</v>
      </c>
      <c r="H649" s="3"/>
      <c r="I649" s="3"/>
      <c r="J649" s="5"/>
      <c r="K649" s="5"/>
    </row>
    <row r="650" spans="1:11" ht="30.75" x14ac:dyDescent="0.45">
      <c r="A650" s="82">
        <v>44042</v>
      </c>
      <c r="B650" s="83" t="s">
        <v>699</v>
      </c>
      <c r="C650" s="84">
        <v>806.8</v>
      </c>
      <c r="D650" s="34" t="s">
        <v>867</v>
      </c>
      <c r="E650" s="25" t="s">
        <v>688</v>
      </c>
      <c r="F650" s="25">
        <v>421084571</v>
      </c>
      <c r="H650" s="3"/>
      <c r="I650" s="3"/>
      <c r="J650" s="5"/>
      <c r="K650" s="5"/>
    </row>
    <row r="651" spans="1:11" ht="30.75" x14ac:dyDescent="0.45">
      <c r="A651" s="82">
        <v>44042</v>
      </c>
      <c r="B651" s="83" t="s">
        <v>699</v>
      </c>
      <c r="C651" s="84">
        <v>1658.3</v>
      </c>
      <c r="D651" s="34" t="s">
        <v>868</v>
      </c>
      <c r="E651" s="25" t="s">
        <v>688</v>
      </c>
      <c r="F651" s="25">
        <v>421084571</v>
      </c>
      <c r="H651" s="3"/>
      <c r="I651" s="3"/>
      <c r="J651" s="5"/>
      <c r="K651" s="5"/>
    </row>
    <row r="652" spans="1:11" ht="30.75" x14ac:dyDescent="0.45">
      <c r="A652" s="82">
        <v>44042</v>
      </c>
      <c r="B652" s="83" t="s">
        <v>699</v>
      </c>
      <c r="C652" s="84">
        <v>143.68</v>
      </c>
      <c r="D652" s="34" t="s">
        <v>742</v>
      </c>
      <c r="E652" s="25" t="s">
        <v>244</v>
      </c>
      <c r="F652" s="25">
        <v>99843</v>
      </c>
      <c r="H652" s="3"/>
      <c r="I652" s="3"/>
      <c r="J652" s="5"/>
      <c r="K652" s="5"/>
    </row>
    <row r="653" spans="1:11" ht="15.4" x14ac:dyDescent="0.45">
      <c r="A653" s="82">
        <v>44042</v>
      </c>
      <c r="B653" s="83" t="s">
        <v>694</v>
      </c>
      <c r="C653" s="84">
        <v>999</v>
      </c>
      <c r="D653" s="34" t="s">
        <v>732</v>
      </c>
      <c r="E653" s="25" t="s">
        <v>313</v>
      </c>
      <c r="F653" s="25">
        <v>157003</v>
      </c>
      <c r="H653" s="3"/>
      <c r="I653" s="3"/>
      <c r="J653" s="5"/>
      <c r="K653" s="5"/>
    </row>
    <row r="654" spans="1:11" ht="15.4" x14ac:dyDescent="0.45">
      <c r="A654" s="82">
        <v>44042</v>
      </c>
      <c r="B654" s="83" t="s">
        <v>878</v>
      </c>
      <c r="C654" s="84">
        <v>9798.48</v>
      </c>
      <c r="D654" s="34" t="s">
        <v>758</v>
      </c>
      <c r="E654" s="25" t="s">
        <v>785</v>
      </c>
      <c r="F654" s="25" t="s">
        <v>890</v>
      </c>
      <c r="H654" s="3"/>
      <c r="I654" s="3"/>
      <c r="J654" s="5"/>
      <c r="K654" s="5"/>
    </row>
    <row r="655" spans="1:11" ht="15.4" x14ac:dyDescent="0.45">
      <c r="A655" s="82">
        <v>44042</v>
      </c>
      <c r="B655" s="83" t="s">
        <v>500</v>
      </c>
      <c r="C655" s="84">
        <v>61.9</v>
      </c>
      <c r="D655" s="34" t="s">
        <v>166</v>
      </c>
      <c r="E655" s="25" t="s">
        <v>313</v>
      </c>
      <c r="F655" s="25">
        <v>485790165001</v>
      </c>
      <c r="H655" s="3"/>
      <c r="I655" s="3"/>
      <c r="J655" s="5"/>
      <c r="K655" s="5"/>
    </row>
    <row r="656" spans="1:11" ht="15.4" x14ac:dyDescent="0.45">
      <c r="A656" s="82">
        <v>44042</v>
      </c>
      <c r="B656" s="83" t="s">
        <v>500</v>
      </c>
      <c r="C656" s="84">
        <v>77.36</v>
      </c>
      <c r="D656" s="34" t="s">
        <v>166</v>
      </c>
      <c r="E656" s="25" t="s">
        <v>313</v>
      </c>
      <c r="F656" s="25" t="s">
        <v>788</v>
      </c>
      <c r="H656" s="3"/>
      <c r="I656" s="3"/>
      <c r="J656" s="5"/>
      <c r="K656" s="5"/>
    </row>
    <row r="657" spans="1:11" ht="15.4" x14ac:dyDescent="0.45">
      <c r="A657" s="82">
        <v>44042</v>
      </c>
      <c r="B657" s="83" t="s">
        <v>500</v>
      </c>
      <c r="C657" s="84">
        <v>98.99</v>
      </c>
      <c r="D657" s="34" t="s">
        <v>166</v>
      </c>
      <c r="E657" s="25" t="s">
        <v>313</v>
      </c>
      <c r="F657" s="25">
        <v>501876629001</v>
      </c>
      <c r="H657" s="3"/>
      <c r="I657" s="3"/>
      <c r="J657" s="5"/>
      <c r="K657" s="5"/>
    </row>
    <row r="658" spans="1:11" ht="15.4" x14ac:dyDescent="0.45">
      <c r="A658" s="82">
        <v>44042</v>
      </c>
      <c r="B658" s="83" t="s">
        <v>70</v>
      </c>
      <c r="C658" s="84">
        <v>300</v>
      </c>
      <c r="D658" s="34" t="s">
        <v>71</v>
      </c>
      <c r="E658" s="25" t="s">
        <v>243</v>
      </c>
      <c r="F658" s="25">
        <v>123927</v>
      </c>
      <c r="H658" s="3"/>
      <c r="I658" s="3"/>
      <c r="J658" s="5"/>
      <c r="K658" s="5"/>
    </row>
    <row r="659" spans="1:11" ht="15.4" x14ac:dyDescent="0.45">
      <c r="A659" s="82">
        <v>44042</v>
      </c>
      <c r="B659" s="83" t="s">
        <v>869</v>
      </c>
      <c r="C659" s="84">
        <f>70.35+10.55</f>
        <v>80.899999999999991</v>
      </c>
      <c r="D659" s="34" t="s">
        <v>862</v>
      </c>
      <c r="E659" s="25" t="s">
        <v>688</v>
      </c>
      <c r="F659" s="25">
        <v>23545001</v>
      </c>
      <c r="H659" s="3"/>
      <c r="I659" s="3"/>
      <c r="J659" s="5"/>
      <c r="K659" s="5"/>
    </row>
    <row r="660" spans="1:11" ht="15.4" x14ac:dyDescent="0.45">
      <c r="A660" s="82">
        <v>44042</v>
      </c>
      <c r="B660" s="83" t="s">
        <v>715</v>
      </c>
      <c r="C660" s="84">
        <v>3640</v>
      </c>
      <c r="D660" s="34" t="s">
        <v>759</v>
      </c>
      <c r="E660" s="25" t="s">
        <v>252</v>
      </c>
      <c r="F660" s="25" t="s">
        <v>839</v>
      </c>
      <c r="H660" s="3"/>
      <c r="I660" s="3"/>
      <c r="J660" s="5"/>
      <c r="K660" s="5"/>
    </row>
    <row r="661" spans="1:11" ht="15.4" x14ac:dyDescent="0.45">
      <c r="A661" s="82">
        <v>44042</v>
      </c>
      <c r="B661" s="83" t="s">
        <v>715</v>
      </c>
      <c r="C661" s="84">
        <v>5120</v>
      </c>
      <c r="D661" s="34" t="s">
        <v>760</v>
      </c>
      <c r="E661" s="25" t="s">
        <v>252</v>
      </c>
      <c r="F661" s="25" t="s">
        <v>840</v>
      </c>
      <c r="H661" s="3"/>
      <c r="I661" s="3"/>
      <c r="J661" s="5"/>
      <c r="K661" s="5"/>
    </row>
    <row r="662" spans="1:11" ht="15.4" x14ac:dyDescent="0.45">
      <c r="A662" s="82">
        <v>44042</v>
      </c>
      <c r="B662" s="83" t="s">
        <v>566</v>
      </c>
      <c r="C662" s="84">
        <v>1344</v>
      </c>
      <c r="D662" s="34" t="s">
        <v>777</v>
      </c>
      <c r="E662" s="25" t="s">
        <v>250</v>
      </c>
      <c r="F662" s="25">
        <v>56042102</v>
      </c>
      <c r="H662" s="3"/>
      <c r="I662" s="3"/>
      <c r="J662" s="5"/>
      <c r="K662" s="5"/>
    </row>
    <row r="663" spans="1:11" ht="15.4" x14ac:dyDescent="0.45">
      <c r="A663" s="82">
        <v>44042</v>
      </c>
      <c r="B663" s="83" t="s">
        <v>568</v>
      </c>
      <c r="C663" s="84">
        <v>36.840000000000003</v>
      </c>
      <c r="D663" s="34" t="s">
        <v>166</v>
      </c>
      <c r="E663" s="25" t="s">
        <v>313</v>
      </c>
      <c r="F663" s="25" t="s">
        <v>786</v>
      </c>
      <c r="H663" s="3"/>
      <c r="I663" s="3"/>
      <c r="J663" s="5"/>
      <c r="K663" s="5"/>
    </row>
    <row r="664" spans="1:11" ht="15.4" x14ac:dyDescent="0.45">
      <c r="A664" s="82">
        <v>44042</v>
      </c>
      <c r="B664" s="83" t="s">
        <v>568</v>
      </c>
      <c r="C664" s="84">
        <v>9.44</v>
      </c>
      <c r="D664" s="34" t="s">
        <v>166</v>
      </c>
      <c r="E664" s="25" t="s">
        <v>313</v>
      </c>
      <c r="F664" s="25" t="s">
        <v>787</v>
      </c>
      <c r="H664" s="3"/>
      <c r="I664" s="3"/>
      <c r="J664" s="5"/>
      <c r="K664" s="5"/>
    </row>
    <row r="665" spans="1:11" ht="15.4" x14ac:dyDescent="0.45">
      <c r="A665" s="82">
        <v>44042</v>
      </c>
      <c r="B665" s="83" t="s">
        <v>568</v>
      </c>
      <c r="C665" s="84">
        <v>20.78</v>
      </c>
      <c r="D665" s="34" t="s">
        <v>729</v>
      </c>
      <c r="E665" s="25" t="s">
        <v>313</v>
      </c>
      <c r="F665" s="25">
        <v>7308350160</v>
      </c>
      <c r="H665" s="3"/>
      <c r="I665" s="3"/>
      <c r="J665" s="5"/>
      <c r="K665" s="5"/>
    </row>
    <row r="666" spans="1:11" ht="15.4" x14ac:dyDescent="0.45">
      <c r="A666" s="82">
        <v>44042</v>
      </c>
      <c r="B666" s="83" t="s">
        <v>568</v>
      </c>
      <c r="C666" s="84">
        <v>23.33</v>
      </c>
      <c r="D666" s="34" t="s">
        <v>730</v>
      </c>
      <c r="E666" s="25" t="s">
        <v>313</v>
      </c>
      <c r="F666" s="25" t="s">
        <v>786</v>
      </c>
      <c r="H666" s="3"/>
      <c r="I666" s="3"/>
      <c r="J666" s="5"/>
      <c r="K666" s="5"/>
    </row>
    <row r="667" spans="1:11" ht="15.4" x14ac:dyDescent="0.45">
      <c r="A667" s="82">
        <v>44042</v>
      </c>
      <c r="B667" s="83" t="s">
        <v>568</v>
      </c>
      <c r="C667" s="84">
        <v>15.84</v>
      </c>
      <c r="D667" s="34" t="s">
        <v>729</v>
      </c>
      <c r="E667" s="25" t="s">
        <v>313</v>
      </c>
      <c r="F667" s="25">
        <v>7308119503</v>
      </c>
      <c r="H667" s="3"/>
      <c r="I667" s="3"/>
      <c r="J667" s="5"/>
      <c r="K667" s="5"/>
    </row>
    <row r="668" spans="1:11" ht="15.4" x14ac:dyDescent="0.45">
      <c r="A668" s="82">
        <v>44042</v>
      </c>
      <c r="B668" s="83" t="s">
        <v>568</v>
      </c>
      <c r="C668" s="84">
        <v>57.85</v>
      </c>
      <c r="D668" s="34" t="s">
        <v>166</v>
      </c>
      <c r="E668" s="25" t="s">
        <v>313</v>
      </c>
      <c r="F668" s="25" t="s">
        <v>791</v>
      </c>
      <c r="H668" s="3"/>
      <c r="I668" s="3"/>
      <c r="J668" s="5"/>
      <c r="K668" s="5"/>
    </row>
    <row r="669" spans="1:11" ht="15.4" x14ac:dyDescent="0.45">
      <c r="A669" s="82">
        <v>44042</v>
      </c>
      <c r="B669" s="83" t="s">
        <v>568</v>
      </c>
      <c r="C669" s="84">
        <v>84.07</v>
      </c>
      <c r="D669" s="34" t="s">
        <v>166</v>
      </c>
      <c r="E669" s="25" t="s">
        <v>313</v>
      </c>
      <c r="F669" s="25" t="s">
        <v>792</v>
      </c>
      <c r="H669" s="3"/>
      <c r="I669" s="3"/>
      <c r="J669" s="5"/>
      <c r="K669" s="5"/>
    </row>
    <row r="670" spans="1:11" ht="15.4" x14ac:dyDescent="0.45">
      <c r="A670" s="82">
        <v>44042</v>
      </c>
      <c r="B670" s="83" t="s">
        <v>568</v>
      </c>
      <c r="C670" s="84">
        <v>77.75</v>
      </c>
      <c r="D670" s="34" t="s">
        <v>166</v>
      </c>
      <c r="E670" s="25" t="s">
        <v>313</v>
      </c>
      <c r="F670" s="25" t="s">
        <v>793</v>
      </c>
      <c r="H670" s="3"/>
      <c r="I670" s="3"/>
      <c r="J670" s="5"/>
      <c r="K670" s="5"/>
    </row>
    <row r="671" spans="1:11" ht="15.4" x14ac:dyDescent="0.45">
      <c r="A671" s="82">
        <v>44042</v>
      </c>
      <c r="B671" s="83" t="s">
        <v>568</v>
      </c>
      <c r="C671" s="84">
        <v>30.02</v>
      </c>
      <c r="D671" s="34" t="s">
        <v>730</v>
      </c>
      <c r="E671" s="25" t="s">
        <v>313</v>
      </c>
      <c r="F671" s="25">
        <v>7308984402</v>
      </c>
      <c r="H671" s="3"/>
      <c r="I671" s="3"/>
      <c r="J671" s="5"/>
      <c r="K671" s="5"/>
    </row>
    <row r="672" spans="1:11" ht="15.4" x14ac:dyDescent="0.45">
      <c r="A672" s="82">
        <v>44042</v>
      </c>
      <c r="B672" s="83" t="s">
        <v>568</v>
      </c>
      <c r="C672" s="84">
        <v>142.08000000000001</v>
      </c>
      <c r="D672" s="34" t="s">
        <v>27</v>
      </c>
      <c r="E672" s="25" t="s">
        <v>240</v>
      </c>
      <c r="F672" s="25">
        <v>7308677843</v>
      </c>
      <c r="H672" s="3"/>
      <c r="I672" s="3"/>
      <c r="J672" s="5"/>
      <c r="K672" s="5"/>
    </row>
    <row r="673" spans="1:11" ht="30.75" x14ac:dyDescent="0.45">
      <c r="A673" s="82">
        <v>44042</v>
      </c>
      <c r="B673" s="83" t="s">
        <v>696</v>
      </c>
      <c r="C673" s="84">
        <v>172.5</v>
      </c>
      <c r="D673" s="34" t="s">
        <v>747</v>
      </c>
      <c r="E673" s="25" t="s">
        <v>244</v>
      </c>
      <c r="F673" s="25">
        <v>620012</v>
      </c>
      <c r="H673" s="3"/>
      <c r="I673" s="3"/>
      <c r="J673" s="5"/>
      <c r="K673" s="5"/>
    </row>
    <row r="674" spans="1:11" ht="30.75" x14ac:dyDescent="0.45">
      <c r="A674" s="82">
        <v>44042</v>
      </c>
      <c r="B674" s="83" t="s">
        <v>696</v>
      </c>
      <c r="C674" s="84">
        <v>172.5</v>
      </c>
      <c r="D674" s="34" t="s">
        <v>737</v>
      </c>
      <c r="E674" s="25" t="s">
        <v>243</v>
      </c>
      <c r="F674" s="25">
        <v>620012</v>
      </c>
      <c r="H674" s="3"/>
      <c r="I674" s="3"/>
      <c r="J674" s="5"/>
      <c r="K674" s="5"/>
    </row>
    <row r="675" spans="1:11" ht="15.4" x14ac:dyDescent="0.45">
      <c r="A675" s="82">
        <v>44042</v>
      </c>
      <c r="B675" s="83" t="s">
        <v>700</v>
      </c>
      <c r="C675" s="84">
        <f>263.92+70.02</f>
        <v>333.94</v>
      </c>
      <c r="D675" s="34" t="s">
        <v>745</v>
      </c>
      <c r="E675" s="25" t="s">
        <v>244</v>
      </c>
      <c r="F675" s="25">
        <v>52574105</v>
      </c>
      <c r="H675" s="3"/>
      <c r="I675" s="3"/>
      <c r="J675" s="5"/>
      <c r="K675" s="5"/>
    </row>
    <row r="676" spans="1:11" ht="15.4" x14ac:dyDescent="0.45">
      <c r="A676" s="82">
        <v>44042</v>
      </c>
      <c r="B676" s="83" t="s">
        <v>512</v>
      </c>
      <c r="C676" s="84">
        <v>2574.1799999999998</v>
      </c>
      <c r="D676" s="34" t="s">
        <v>774</v>
      </c>
      <c r="E676" s="25" t="s">
        <v>245</v>
      </c>
      <c r="F676" s="25">
        <v>9857808880</v>
      </c>
      <c r="H676" s="3"/>
      <c r="I676" s="3"/>
      <c r="J676" s="5"/>
      <c r="K676" s="5"/>
    </row>
    <row r="677" spans="1:11" s="69" customFormat="1" ht="15.4" x14ac:dyDescent="0.45">
      <c r="A677" s="82">
        <v>44042</v>
      </c>
      <c r="B677" s="83" t="s">
        <v>19</v>
      </c>
      <c r="C677" s="84">
        <v>50.88</v>
      </c>
      <c r="D677" s="34" t="s">
        <v>744</v>
      </c>
      <c r="E677" s="25" t="s">
        <v>244</v>
      </c>
      <c r="F677" s="25">
        <v>380156625800046</v>
      </c>
      <c r="H677" s="4"/>
      <c r="I677" s="4"/>
    </row>
    <row r="679" spans="1:11" ht="17.25" customHeight="1" x14ac:dyDescent="0.5">
      <c r="B679" s="7"/>
      <c r="D679" s="30" t="s">
        <v>158</v>
      </c>
      <c r="E679" s="52">
        <f>SUM(C8:C677)</f>
        <v>4015779.46</v>
      </c>
      <c r="F679" s="27"/>
    </row>
    <row r="680" spans="1:11" ht="15.4" x14ac:dyDescent="0.45">
      <c r="C680" s="24"/>
      <c r="D680" s="29"/>
      <c r="E680" s="12"/>
      <c r="F680" s="27"/>
    </row>
    <row r="681" spans="1:11" s="8" customFormat="1" ht="30.75" x14ac:dyDescent="0.45">
      <c r="B681" s="7"/>
      <c r="C681" s="61">
        <v>43970</v>
      </c>
      <c r="D681" s="28" t="s">
        <v>257</v>
      </c>
      <c r="E681" s="12">
        <v>37526357</v>
      </c>
      <c r="F681" s="28" t="s">
        <v>260</v>
      </c>
      <c r="G681" s="7"/>
      <c r="H681" s="7"/>
    </row>
    <row r="682" spans="1:11" s="8" customFormat="1" ht="30.75" x14ac:dyDescent="0.45">
      <c r="B682" s="7"/>
      <c r="C682" s="61">
        <v>43998</v>
      </c>
      <c r="D682" s="28" t="s">
        <v>268</v>
      </c>
      <c r="E682" s="60">
        <v>431381</v>
      </c>
      <c r="F682" s="28" t="s">
        <v>270</v>
      </c>
      <c r="G682" s="7"/>
      <c r="H682" s="7"/>
    </row>
    <row r="683" spans="1:11" s="8" customFormat="1" ht="30.75" x14ac:dyDescent="0.45">
      <c r="B683" s="7"/>
      <c r="C683" s="61">
        <v>43998</v>
      </c>
      <c r="D683" s="28" t="s">
        <v>267</v>
      </c>
      <c r="E683" s="60">
        <v>554033</v>
      </c>
      <c r="F683" s="28" t="s">
        <v>271</v>
      </c>
      <c r="G683" s="7"/>
      <c r="H683" s="7"/>
    </row>
    <row r="684" spans="1:11" s="8" customFormat="1" ht="30.75" x14ac:dyDescent="0.45">
      <c r="B684" s="7"/>
      <c r="C684" s="61">
        <v>43998</v>
      </c>
      <c r="D684" s="28" t="s">
        <v>269</v>
      </c>
      <c r="E684" s="60">
        <v>2424381</v>
      </c>
      <c r="F684" s="28" t="s">
        <v>272</v>
      </c>
      <c r="G684" s="7"/>
      <c r="H684" s="7"/>
    </row>
    <row r="685" spans="1:11" s="8" customFormat="1" ht="30.75" x14ac:dyDescent="0.45">
      <c r="B685" s="7"/>
      <c r="C685" s="61">
        <v>43999</v>
      </c>
      <c r="D685" s="28" t="s">
        <v>667</v>
      </c>
      <c r="E685" s="60">
        <v>68413</v>
      </c>
      <c r="F685" s="28" t="s">
        <v>273</v>
      </c>
      <c r="G685" s="7"/>
      <c r="H685" s="7"/>
    </row>
    <row r="686" spans="1:11" s="8" customFormat="1" ht="30.75" x14ac:dyDescent="0.45">
      <c r="B686" s="7"/>
      <c r="C686" s="61">
        <v>44034</v>
      </c>
      <c r="D686" s="80" t="s">
        <v>870</v>
      </c>
      <c r="E686" s="81">
        <v>10294</v>
      </c>
      <c r="F686" s="80" t="s">
        <v>871</v>
      </c>
      <c r="G686" s="7"/>
      <c r="H686" s="7"/>
    </row>
    <row r="687" spans="1:11" s="8" customFormat="1" ht="30.75" x14ac:dyDescent="0.45">
      <c r="B687" s="7"/>
      <c r="C687" s="61">
        <v>44034</v>
      </c>
      <c r="D687" s="80" t="s">
        <v>872</v>
      </c>
      <c r="E687" s="81">
        <v>65800</v>
      </c>
      <c r="F687" s="80" t="s">
        <v>873</v>
      </c>
      <c r="G687" s="7"/>
      <c r="H687" s="7"/>
    </row>
    <row r="688" spans="1:11" s="8" customFormat="1" ht="30.75" x14ac:dyDescent="0.45">
      <c r="B688" s="7"/>
      <c r="C688" s="61">
        <v>44034</v>
      </c>
      <c r="D688" s="80" t="s">
        <v>874</v>
      </c>
      <c r="E688" s="81">
        <v>221154</v>
      </c>
      <c r="F688" s="80" t="s">
        <v>875</v>
      </c>
      <c r="G688" s="7"/>
      <c r="H688" s="7"/>
    </row>
    <row r="689" spans="2:11" s="8" customFormat="1" ht="15.4" x14ac:dyDescent="0.45">
      <c r="B689" s="7"/>
      <c r="C689" s="61"/>
      <c r="D689" s="28"/>
      <c r="E689" s="60"/>
      <c r="F689" s="28"/>
      <c r="G689" s="7"/>
      <c r="H689" s="7"/>
    </row>
    <row r="690" spans="2:11" s="8" customFormat="1" ht="15.4" x14ac:dyDescent="0.45">
      <c r="B690" s="7"/>
      <c r="C690" s="23"/>
      <c r="D690" s="28"/>
      <c r="E690" s="12"/>
      <c r="F690" s="28"/>
      <c r="G690" s="7"/>
      <c r="H690" s="7"/>
    </row>
    <row r="691" spans="2:11" s="8" customFormat="1" ht="15.4" x14ac:dyDescent="0.45">
      <c r="B691" s="7"/>
      <c r="C691" s="23"/>
      <c r="D691" s="28" t="s">
        <v>274</v>
      </c>
      <c r="E691" s="12">
        <f>'Salaries Expenses'!E13</f>
        <v>476704.41</v>
      </c>
      <c r="F691" s="28"/>
      <c r="G691" s="7"/>
      <c r="H691" s="7"/>
    </row>
    <row r="692" spans="2:11" s="8" customFormat="1" x14ac:dyDescent="0.5">
      <c r="B692" s="7"/>
      <c r="C692" s="40"/>
      <c r="D692" s="28" t="s">
        <v>275</v>
      </c>
      <c r="E692" s="12">
        <f>'Salaries Expenses'!E22</f>
        <v>1066099.8999999999</v>
      </c>
      <c r="F692" s="42"/>
      <c r="J692" s="7"/>
      <c r="K692" s="7"/>
    </row>
    <row r="693" spans="2:11" s="8" customFormat="1" x14ac:dyDescent="0.5">
      <c r="B693" s="7"/>
      <c r="C693" s="40"/>
      <c r="D693" s="28" t="s">
        <v>876</v>
      </c>
      <c r="E693" s="60">
        <f>'Salaries Expenses'!E39</f>
        <v>2405658.1500000004</v>
      </c>
      <c r="F693" s="42"/>
      <c r="J693" s="7"/>
      <c r="K693" s="7"/>
    </row>
    <row r="694" spans="2:11" s="8" customFormat="1" x14ac:dyDescent="0.5">
      <c r="B694" s="7"/>
      <c r="C694" s="40"/>
      <c r="D694" s="41"/>
      <c r="E694" s="60"/>
      <c r="F694" s="42"/>
      <c r="J694" s="7"/>
      <c r="K694" s="7"/>
    </row>
    <row r="695" spans="2:11" s="8" customFormat="1" ht="16.149999999999999" thickBot="1" x14ac:dyDescent="0.55000000000000004">
      <c r="B695" s="7"/>
      <c r="C695" s="40"/>
      <c r="D695" s="41"/>
      <c r="E695" s="70">
        <f>SUM(E679:E693)</f>
        <v>49266054.919999994</v>
      </c>
      <c r="F695" s="42"/>
      <c r="J695" s="7"/>
      <c r="K695" s="7"/>
    </row>
    <row r="696" spans="2:11" s="8" customFormat="1" ht="16.149999999999999" thickTop="1" x14ac:dyDescent="0.5">
      <c r="B696" s="7"/>
      <c r="C696" s="40"/>
      <c r="D696" s="41"/>
      <c r="E696" s="47"/>
      <c r="F696" s="42"/>
      <c r="J696" s="7"/>
      <c r="K696" s="7"/>
    </row>
    <row r="697" spans="2:11" s="8" customFormat="1" x14ac:dyDescent="0.5">
      <c r="B697" s="7"/>
      <c r="C697" s="40"/>
      <c r="D697" s="41"/>
      <c r="E697" s="47"/>
      <c r="F697" s="42"/>
      <c r="J697" s="7"/>
      <c r="K697" s="7"/>
    </row>
    <row r="698" spans="2:11" s="8" customFormat="1" x14ac:dyDescent="0.5">
      <c r="B698" s="7"/>
      <c r="C698" s="40"/>
      <c r="D698" s="41"/>
      <c r="E698" s="47"/>
      <c r="F698" s="42"/>
      <c r="J698" s="7"/>
      <c r="K698" s="7"/>
    </row>
    <row r="699" spans="2:11" s="8" customFormat="1" x14ac:dyDescent="0.5">
      <c r="B699" s="7"/>
      <c r="C699" s="40"/>
      <c r="D699" s="41"/>
      <c r="E699" s="47"/>
      <c r="F699" s="42"/>
      <c r="J699" s="7"/>
      <c r="K699" s="7"/>
    </row>
    <row r="700" spans="2:11" s="8" customFormat="1" x14ac:dyDescent="0.5">
      <c r="B700" s="7"/>
      <c r="C700" s="40"/>
      <c r="D700" s="41"/>
      <c r="E700" s="47"/>
      <c r="F700" s="42"/>
      <c r="J700" s="7"/>
      <c r="K700" s="7"/>
    </row>
    <row r="701" spans="2:11" s="8" customFormat="1" x14ac:dyDescent="0.5">
      <c r="B701" s="7"/>
      <c r="C701" s="40"/>
      <c r="D701" s="41"/>
      <c r="E701" s="47"/>
      <c r="F701" s="42"/>
      <c r="J701" s="7"/>
      <c r="K701" s="7"/>
    </row>
    <row r="702" spans="2:11" s="8" customFormat="1" x14ac:dyDescent="0.5">
      <c r="B702" s="7"/>
      <c r="C702" s="40"/>
      <c r="D702" s="41"/>
      <c r="E702" s="47"/>
      <c r="F702" s="42"/>
      <c r="J702" s="7"/>
      <c r="K702" s="7"/>
    </row>
    <row r="703" spans="2:11" s="8" customFormat="1" x14ac:dyDescent="0.5">
      <c r="B703" s="7"/>
      <c r="C703" s="40"/>
      <c r="D703" s="41"/>
      <c r="E703" s="47"/>
      <c r="F703" s="42"/>
      <c r="J703" s="7"/>
      <c r="K703" s="7"/>
    </row>
    <row r="704" spans="2:11" s="8" customFormat="1" x14ac:dyDescent="0.5">
      <c r="B704" s="7"/>
      <c r="C704" s="40"/>
      <c r="D704" s="41"/>
      <c r="E704" s="47"/>
      <c r="F704" s="42"/>
      <c r="J704" s="7"/>
      <c r="K704" s="7"/>
    </row>
    <row r="705" spans="2:11" s="8" customFormat="1" x14ac:dyDescent="0.5">
      <c r="B705" s="7"/>
      <c r="C705" s="40"/>
      <c r="D705" s="41"/>
      <c r="E705" s="47"/>
      <c r="F705" s="42"/>
      <c r="J705" s="7"/>
      <c r="K705" s="7"/>
    </row>
    <row r="706" spans="2:11" s="8" customFormat="1" x14ac:dyDescent="0.5">
      <c r="B706" s="7"/>
      <c r="C706" s="40"/>
      <c r="D706" s="41"/>
      <c r="E706" s="47"/>
      <c r="F706" s="42"/>
      <c r="J706" s="7"/>
      <c r="K706" s="7"/>
    </row>
    <row r="707" spans="2:11" s="8" customFormat="1" x14ac:dyDescent="0.5">
      <c r="B707" s="7"/>
      <c r="C707" s="40"/>
      <c r="D707" s="41"/>
      <c r="E707" s="47"/>
      <c r="F707" s="42"/>
      <c r="J707" s="7"/>
      <c r="K707" s="7"/>
    </row>
    <row r="708" spans="2:11" s="8" customFormat="1" x14ac:dyDescent="0.5">
      <c r="B708" s="7"/>
      <c r="C708" s="40"/>
      <c r="D708" s="41"/>
      <c r="E708" s="47"/>
      <c r="F708" s="42"/>
      <c r="J708" s="7"/>
      <c r="K708" s="7"/>
    </row>
    <row r="709" spans="2:11" s="8" customFormat="1" x14ac:dyDescent="0.5">
      <c r="B709" s="7"/>
      <c r="C709" s="40"/>
      <c r="D709" s="41"/>
      <c r="E709" s="47"/>
      <c r="F709" s="42"/>
      <c r="J709" s="7"/>
      <c r="K709" s="7"/>
    </row>
    <row r="710" spans="2:11" s="8" customFormat="1" x14ac:dyDescent="0.5">
      <c r="B710" s="7"/>
      <c r="C710" s="40"/>
      <c r="D710" s="41"/>
      <c r="E710" s="47"/>
      <c r="F710" s="42"/>
      <c r="J710" s="7"/>
      <c r="K710" s="7"/>
    </row>
    <row r="711" spans="2:11" s="8" customFormat="1" x14ac:dyDescent="0.5">
      <c r="B711" s="7"/>
      <c r="C711" s="40"/>
      <c r="D711" s="41"/>
      <c r="E711" s="47"/>
      <c r="F711" s="42"/>
      <c r="J711" s="7"/>
      <c r="K711" s="7"/>
    </row>
    <row r="712" spans="2:11" s="8" customFormat="1" x14ac:dyDescent="0.5">
      <c r="B712" s="7"/>
      <c r="C712" s="40"/>
      <c r="D712" s="41"/>
      <c r="E712" s="47"/>
      <c r="F712" s="42"/>
      <c r="J712" s="7"/>
      <c r="K712" s="7"/>
    </row>
    <row r="713" spans="2:11" s="8" customFormat="1" x14ac:dyDescent="0.5">
      <c r="B713" s="7"/>
      <c r="C713" s="40"/>
      <c r="D713" s="41"/>
      <c r="E713" s="47"/>
      <c r="F713" s="42"/>
      <c r="J713" s="7"/>
      <c r="K713" s="7"/>
    </row>
    <row r="714" spans="2:11" s="8" customFormat="1" x14ac:dyDescent="0.5">
      <c r="B714" s="7"/>
      <c r="C714" s="40"/>
      <c r="D714" s="41"/>
      <c r="E714" s="47"/>
      <c r="F714" s="42"/>
      <c r="J714" s="7"/>
      <c r="K714" s="7"/>
    </row>
    <row r="715" spans="2:11" s="8" customFormat="1" x14ac:dyDescent="0.5">
      <c r="B715" s="7"/>
      <c r="C715" s="40"/>
      <c r="D715" s="41"/>
      <c r="E715" s="47"/>
      <c r="F715" s="42"/>
      <c r="J715" s="7"/>
      <c r="K715" s="7"/>
    </row>
    <row r="716" spans="2:11" s="8" customFormat="1" x14ac:dyDescent="0.5">
      <c r="B716" s="7"/>
      <c r="C716" s="40"/>
      <c r="D716" s="41"/>
      <c r="E716" s="47"/>
      <c r="F716" s="42"/>
      <c r="J716" s="7"/>
      <c r="K716" s="7"/>
    </row>
    <row r="717" spans="2:11" s="8" customFormat="1" x14ac:dyDescent="0.5">
      <c r="B717" s="7"/>
      <c r="C717" s="40"/>
      <c r="D717" s="41"/>
      <c r="E717" s="47"/>
      <c r="F717" s="42"/>
      <c r="J717" s="7"/>
      <c r="K717" s="7"/>
    </row>
    <row r="718" spans="2:11" s="8" customFormat="1" x14ac:dyDescent="0.5">
      <c r="B718" s="7"/>
      <c r="C718" s="40"/>
      <c r="D718" s="41"/>
      <c r="E718" s="47"/>
      <c r="F718" s="42"/>
      <c r="J718" s="7"/>
      <c r="K718" s="7"/>
    </row>
    <row r="719" spans="2:11" s="8" customFormat="1" x14ac:dyDescent="0.5">
      <c r="B719" s="7"/>
      <c r="C719" s="40"/>
      <c r="D719" s="41"/>
      <c r="E719" s="47"/>
      <c r="F719" s="42"/>
      <c r="J719" s="7"/>
      <c r="K719" s="7"/>
    </row>
    <row r="720" spans="2:11" s="8" customFormat="1" x14ac:dyDescent="0.5">
      <c r="B720" s="7"/>
      <c r="C720" s="40"/>
      <c r="D720" s="41"/>
      <c r="E720" s="47"/>
      <c r="F720" s="42"/>
      <c r="J720" s="7"/>
      <c r="K720" s="7"/>
    </row>
    <row r="721" spans="2:11" s="8" customFormat="1" x14ac:dyDescent="0.5">
      <c r="B721" s="7"/>
      <c r="C721" s="40"/>
      <c r="D721" s="41"/>
      <c r="E721" s="47"/>
      <c r="F721" s="42"/>
      <c r="J721" s="7"/>
      <c r="K721" s="7"/>
    </row>
    <row r="722" spans="2:11" s="8" customFormat="1" x14ac:dyDescent="0.5">
      <c r="B722" s="7"/>
      <c r="C722" s="40"/>
      <c r="D722" s="41"/>
      <c r="E722" s="47"/>
      <c r="F722" s="42"/>
      <c r="J722" s="7"/>
      <c r="K722" s="7"/>
    </row>
    <row r="723" spans="2:11" s="8" customFormat="1" x14ac:dyDescent="0.5">
      <c r="C723" s="43"/>
      <c r="D723" s="44"/>
      <c r="E723" s="48"/>
      <c r="F723" s="45"/>
      <c r="J723" s="7"/>
      <c r="K723" s="7"/>
    </row>
    <row r="724" spans="2:11" s="8" customFormat="1" x14ac:dyDescent="0.5">
      <c r="C724" s="43"/>
      <c r="D724" s="44"/>
      <c r="E724" s="48"/>
      <c r="F724" s="45"/>
      <c r="J724" s="7"/>
      <c r="K724" s="7"/>
    </row>
    <row r="725" spans="2:11" s="8" customFormat="1" x14ac:dyDescent="0.5">
      <c r="C725" s="43"/>
      <c r="D725" s="44"/>
      <c r="E725" s="48"/>
      <c r="F725" s="45"/>
      <c r="J725" s="7"/>
      <c r="K725" s="7"/>
    </row>
    <row r="726" spans="2:11" s="8" customFormat="1" x14ac:dyDescent="0.5">
      <c r="C726" s="43"/>
      <c r="D726" s="44"/>
      <c r="E726" s="48"/>
      <c r="F726" s="45"/>
      <c r="J726" s="7"/>
      <c r="K726" s="7"/>
    </row>
    <row r="727" spans="2:11" s="8" customFormat="1" x14ac:dyDescent="0.5">
      <c r="C727" s="43"/>
      <c r="D727" s="44"/>
      <c r="E727" s="48"/>
      <c r="F727" s="45"/>
      <c r="J727" s="7"/>
      <c r="K727" s="7"/>
    </row>
    <row r="728" spans="2:11" s="8" customFormat="1" x14ac:dyDescent="0.5">
      <c r="C728" s="43"/>
      <c r="D728" s="44"/>
      <c r="E728" s="48"/>
      <c r="F728" s="45"/>
      <c r="J728" s="7"/>
      <c r="K728" s="7"/>
    </row>
    <row r="729" spans="2:11" s="8" customFormat="1" x14ac:dyDescent="0.5">
      <c r="C729" s="43"/>
      <c r="D729" s="44"/>
      <c r="E729" s="48"/>
      <c r="F729" s="45"/>
      <c r="J729" s="7"/>
      <c r="K729" s="7"/>
    </row>
    <row r="730" spans="2:11" s="8" customFormat="1" x14ac:dyDescent="0.5">
      <c r="C730" s="43"/>
      <c r="D730" s="44"/>
      <c r="E730" s="48"/>
      <c r="F730" s="45"/>
      <c r="J730" s="7"/>
      <c r="K730" s="7"/>
    </row>
    <row r="731" spans="2:11" s="8" customFormat="1" x14ac:dyDescent="0.5">
      <c r="C731" s="43"/>
      <c r="D731" s="44"/>
      <c r="E731" s="48"/>
      <c r="F731" s="45"/>
      <c r="J731" s="7"/>
      <c r="K731" s="7"/>
    </row>
    <row r="732" spans="2:11" s="8" customFormat="1" x14ac:dyDescent="0.5">
      <c r="C732" s="43"/>
      <c r="D732" s="44"/>
      <c r="E732" s="48"/>
      <c r="F732" s="45"/>
      <c r="J732" s="7"/>
      <c r="K732" s="7"/>
    </row>
    <row r="733" spans="2:11" s="8" customFormat="1" x14ac:dyDescent="0.5">
      <c r="C733" s="43"/>
      <c r="D733" s="44"/>
      <c r="E733" s="48"/>
      <c r="F733" s="45"/>
      <c r="J733" s="7"/>
      <c r="K733" s="7"/>
    </row>
    <row r="734" spans="2:11" s="8" customFormat="1" x14ac:dyDescent="0.5">
      <c r="C734" s="43"/>
      <c r="D734" s="44"/>
      <c r="E734" s="48"/>
      <c r="F734" s="45"/>
      <c r="J734" s="7"/>
      <c r="K734" s="7"/>
    </row>
    <row r="735" spans="2:11" s="8" customFormat="1" x14ac:dyDescent="0.5">
      <c r="C735" s="43"/>
      <c r="D735" s="44"/>
      <c r="E735" s="48"/>
      <c r="F735" s="45"/>
      <c r="J735" s="7"/>
      <c r="K735" s="7"/>
    </row>
    <row r="736" spans="2:11" s="8" customFormat="1" x14ac:dyDescent="0.5">
      <c r="C736" s="43"/>
      <c r="D736" s="44"/>
      <c r="E736" s="48"/>
      <c r="F736" s="45"/>
      <c r="J736" s="7"/>
      <c r="K736" s="7"/>
    </row>
    <row r="737" spans="3:11" s="8" customFormat="1" x14ac:dyDescent="0.5">
      <c r="C737" s="43"/>
      <c r="D737" s="44"/>
      <c r="E737" s="48"/>
      <c r="F737" s="45"/>
      <c r="J737" s="7"/>
      <c r="K737" s="7"/>
    </row>
    <row r="738" spans="3:11" s="8" customFormat="1" x14ac:dyDescent="0.5">
      <c r="C738" s="43"/>
      <c r="D738" s="44"/>
      <c r="E738" s="48"/>
      <c r="F738" s="45"/>
      <c r="J738" s="7"/>
      <c r="K738" s="7"/>
    </row>
    <row r="739" spans="3:11" s="8" customFormat="1" x14ac:dyDescent="0.5">
      <c r="C739" s="43"/>
      <c r="D739" s="44"/>
      <c r="E739" s="48"/>
      <c r="F739" s="45"/>
      <c r="J739" s="7"/>
      <c r="K739" s="7"/>
    </row>
    <row r="740" spans="3:11" s="8" customFormat="1" x14ac:dyDescent="0.5">
      <c r="C740" s="43"/>
      <c r="D740" s="44"/>
      <c r="E740" s="48"/>
      <c r="F740" s="45"/>
      <c r="J740" s="7"/>
      <c r="K740" s="7"/>
    </row>
    <row r="741" spans="3:11" s="8" customFormat="1" x14ac:dyDescent="0.5">
      <c r="C741" s="43"/>
      <c r="D741" s="44"/>
      <c r="E741" s="48"/>
      <c r="F741" s="45"/>
      <c r="J741" s="7"/>
      <c r="K741" s="7"/>
    </row>
    <row r="742" spans="3:11" s="8" customFormat="1" x14ac:dyDescent="0.5">
      <c r="C742" s="43"/>
      <c r="D742" s="44"/>
      <c r="E742" s="48"/>
      <c r="F742" s="45"/>
      <c r="J742" s="7"/>
      <c r="K742" s="7"/>
    </row>
    <row r="743" spans="3:11" s="8" customFormat="1" x14ac:dyDescent="0.5">
      <c r="C743" s="43"/>
      <c r="D743" s="44"/>
      <c r="E743" s="48"/>
      <c r="F743" s="45"/>
      <c r="J743" s="7"/>
      <c r="K743" s="7"/>
    </row>
    <row r="744" spans="3:11" s="8" customFormat="1" x14ac:dyDescent="0.5">
      <c r="C744" s="43"/>
      <c r="D744" s="44"/>
      <c r="E744" s="48"/>
      <c r="F744" s="45"/>
      <c r="J744" s="7"/>
      <c r="K744" s="7"/>
    </row>
    <row r="745" spans="3:11" s="8" customFormat="1" x14ac:dyDescent="0.5">
      <c r="C745" s="43"/>
      <c r="D745" s="44"/>
      <c r="E745" s="48"/>
      <c r="F745" s="45"/>
      <c r="J745" s="7"/>
      <c r="K745" s="7"/>
    </row>
    <row r="746" spans="3:11" s="8" customFormat="1" x14ac:dyDescent="0.5">
      <c r="C746" s="43"/>
      <c r="D746" s="44"/>
      <c r="E746" s="48"/>
      <c r="F746" s="45"/>
      <c r="J746" s="7"/>
      <c r="K746" s="7"/>
    </row>
    <row r="747" spans="3:11" s="8" customFormat="1" x14ac:dyDescent="0.5">
      <c r="C747" s="43"/>
      <c r="D747" s="44"/>
      <c r="E747" s="48"/>
      <c r="F747" s="45"/>
      <c r="J747" s="7"/>
      <c r="K747" s="7"/>
    </row>
  </sheetData>
  <sortState xmlns:xlrd2="http://schemas.microsoft.com/office/spreadsheetml/2017/richdata2" ref="A521:F677">
    <sortCondition ref="A521:A677"/>
  </sortState>
  <pageMargins left="0.7" right="0.7" top="0.75" bottom="0.75" header="0.3" footer="0.3"/>
  <pageSetup scale="70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19C56-ED4D-4817-B0A0-C9CA469D8998}">
  <dimension ref="C2:F447"/>
  <sheetViews>
    <sheetView view="pageBreakPreview" topLeftCell="A13" zoomScale="60" zoomScaleNormal="100" workbookViewId="0">
      <selection activeCell="L20" sqref="L20"/>
    </sheetView>
  </sheetViews>
  <sheetFormatPr defaultRowHeight="14.25" x14ac:dyDescent="0.45"/>
  <cols>
    <col min="3" max="3" width="14.1328125" style="9" customWidth="1"/>
    <col min="4" max="4" width="34.796875" style="55" bestFit="1" customWidth="1"/>
    <col min="5" max="5" width="16.59765625" style="21" customWidth="1"/>
  </cols>
  <sheetData>
    <row r="2" spans="3:6" ht="17.649999999999999" x14ac:dyDescent="0.5">
      <c r="C2" s="2" t="s">
        <v>0</v>
      </c>
      <c r="D2" s="54"/>
      <c r="E2" s="18"/>
      <c r="F2" s="1"/>
    </row>
    <row r="3" spans="3:6" ht="17.649999999999999" x14ac:dyDescent="0.5">
      <c r="C3" s="2" t="s">
        <v>7</v>
      </c>
      <c r="D3" s="54"/>
      <c r="E3" s="18"/>
    </row>
    <row r="4" spans="3:6" ht="17.649999999999999" x14ac:dyDescent="0.5">
      <c r="C4" s="2" t="s">
        <v>8</v>
      </c>
      <c r="D4" s="54"/>
      <c r="E4" s="18"/>
    </row>
    <row r="5" spans="3:6" ht="17.25" x14ac:dyDescent="0.45">
      <c r="C5" s="57" t="s">
        <v>680</v>
      </c>
    </row>
    <row r="7" spans="3:6" ht="15.4" x14ac:dyDescent="0.45">
      <c r="C7" s="10" t="s">
        <v>6</v>
      </c>
      <c r="D7" s="10" t="s">
        <v>9</v>
      </c>
      <c r="E7" s="19" t="s">
        <v>4</v>
      </c>
    </row>
    <row r="8" spans="3:6" ht="15.4" x14ac:dyDescent="0.45">
      <c r="C8" s="53">
        <v>43982</v>
      </c>
      <c r="D8" s="11" t="s">
        <v>160</v>
      </c>
      <c r="E8" s="20">
        <f>11709.92+6616.48</f>
        <v>18326.400000000001</v>
      </c>
    </row>
    <row r="9" spans="3:6" ht="15.4" x14ac:dyDescent="0.45">
      <c r="C9" s="53">
        <v>43982</v>
      </c>
      <c r="D9" s="11" t="s">
        <v>248</v>
      </c>
      <c r="E9" s="20">
        <f>2003.94+934.29</f>
        <v>2938.23</v>
      </c>
    </row>
    <row r="10" spans="3:6" ht="15.4" x14ac:dyDescent="0.45">
      <c r="C10" s="53">
        <v>43982</v>
      </c>
      <c r="D10" s="11" t="s">
        <v>259</v>
      </c>
      <c r="E10" s="20">
        <f>1254.24+670.86+20162.59+2393.61</f>
        <v>24481.3</v>
      </c>
    </row>
    <row r="11" spans="3:6" ht="15.4" x14ac:dyDescent="0.45">
      <c r="C11" s="53">
        <v>43979</v>
      </c>
      <c r="D11" s="11" t="s">
        <v>139</v>
      </c>
      <c r="E11" s="20">
        <f>215756+6465.53+80545.76</f>
        <v>302767.28999999998</v>
      </c>
    </row>
    <row r="12" spans="3:6" ht="15.4" x14ac:dyDescent="0.45">
      <c r="C12" s="53">
        <v>43982</v>
      </c>
      <c r="D12" s="11" t="s">
        <v>159</v>
      </c>
      <c r="E12" s="20">
        <f>87713.18+4286.6+36191.41</f>
        <v>128191.19</v>
      </c>
    </row>
    <row r="13" spans="3:6" ht="15.75" thickBot="1" x14ac:dyDescent="0.5">
      <c r="C13" s="75"/>
      <c r="D13" s="73" t="s">
        <v>684</v>
      </c>
      <c r="E13" s="74">
        <f>SUM(E8:E12)</f>
        <v>476704.41</v>
      </c>
    </row>
    <row r="14" spans="3:6" ht="15.4" x14ac:dyDescent="0.45">
      <c r="D14" s="62"/>
      <c r="E14" s="20"/>
    </row>
    <row r="15" spans="3:6" ht="15.4" x14ac:dyDescent="0.45">
      <c r="C15" s="10" t="s">
        <v>6</v>
      </c>
      <c r="D15" s="10" t="s">
        <v>9</v>
      </c>
      <c r="E15" s="19" t="s">
        <v>4</v>
      </c>
    </row>
    <row r="16" spans="3:6" ht="15.4" x14ac:dyDescent="0.45">
      <c r="C16" s="53">
        <v>44012</v>
      </c>
      <c r="D16" s="11" t="s">
        <v>160</v>
      </c>
      <c r="E16" s="20">
        <v>5851.31</v>
      </c>
    </row>
    <row r="17" spans="3:5" ht="15.4" x14ac:dyDescent="0.45">
      <c r="C17" s="53">
        <v>44012</v>
      </c>
      <c r="D17" s="11" t="s">
        <v>669</v>
      </c>
      <c r="E17" s="20">
        <v>3762.68</v>
      </c>
    </row>
    <row r="18" spans="3:5" ht="15.4" x14ac:dyDescent="0.45">
      <c r="C18" s="53">
        <v>44012</v>
      </c>
      <c r="D18" s="11" t="s">
        <v>249</v>
      </c>
      <c r="E18" s="20">
        <v>202647.03</v>
      </c>
    </row>
    <row r="19" spans="3:5" ht="15.4" x14ac:dyDescent="0.45">
      <c r="C19" s="53">
        <v>44012</v>
      </c>
      <c r="D19" s="11" t="s">
        <v>259</v>
      </c>
      <c r="E19" s="20">
        <f>13623.37+18142.82+1347.37</f>
        <v>33113.560000000005</v>
      </c>
    </row>
    <row r="20" spans="3:5" ht="15.4" x14ac:dyDescent="0.45">
      <c r="C20" s="53">
        <v>44012</v>
      </c>
      <c r="D20" s="11" t="s">
        <v>139</v>
      </c>
      <c r="E20" s="20">
        <v>115890.48</v>
      </c>
    </row>
    <row r="21" spans="3:5" ht="15.4" x14ac:dyDescent="0.45">
      <c r="C21" s="53">
        <v>44012</v>
      </c>
      <c r="D21" s="11" t="s">
        <v>159</v>
      </c>
      <c r="E21" s="20">
        <v>704834.84</v>
      </c>
    </row>
    <row r="22" spans="3:5" ht="15.75" thickBot="1" x14ac:dyDescent="0.5">
      <c r="D22" s="73" t="s">
        <v>683</v>
      </c>
      <c r="E22" s="74">
        <f>SUM(E16:E21)</f>
        <v>1066099.8999999999</v>
      </c>
    </row>
    <row r="23" spans="3:5" ht="15.4" x14ac:dyDescent="0.45">
      <c r="D23" s="62"/>
      <c r="E23" s="20"/>
    </row>
    <row r="24" spans="3:5" ht="15.4" x14ac:dyDescent="0.45">
      <c r="C24" s="10" t="s">
        <v>6</v>
      </c>
      <c r="D24" s="10" t="s">
        <v>9</v>
      </c>
      <c r="E24" s="19" t="s">
        <v>4</v>
      </c>
    </row>
    <row r="25" spans="3:5" ht="14.65" customHeight="1" x14ac:dyDescent="0.45">
      <c r="C25" s="53">
        <v>44043</v>
      </c>
      <c r="D25" s="11" t="s">
        <v>686</v>
      </c>
      <c r="E25" s="20">
        <v>16362.8</v>
      </c>
    </row>
    <row r="26" spans="3:5" ht="15.4" x14ac:dyDescent="0.45">
      <c r="C26" s="53">
        <v>44043</v>
      </c>
      <c r="D26" s="11" t="s">
        <v>669</v>
      </c>
      <c r="E26" s="20">
        <v>20955.21</v>
      </c>
    </row>
    <row r="27" spans="3:5" ht="15.4" x14ac:dyDescent="0.45">
      <c r="C27" s="53">
        <v>44043</v>
      </c>
      <c r="D27" s="11" t="s">
        <v>687</v>
      </c>
      <c r="E27" s="20">
        <v>356660.61</v>
      </c>
    </row>
    <row r="28" spans="3:5" ht="15.4" x14ac:dyDescent="0.45">
      <c r="C28" s="53">
        <v>44043</v>
      </c>
      <c r="D28" s="11" t="s">
        <v>685</v>
      </c>
      <c r="E28" s="20">
        <v>104397.98</v>
      </c>
    </row>
    <row r="29" spans="3:5" ht="15.4" x14ac:dyDescent="0.45">
      <c r="C29" s="53">
        <v>44043</v>
      </c>
      <c r="D29" s="11" t="s">
        <v>324</v>
      </c>
      <c r="E29" s="20">
        <v>2820.33</v>
      </c>
    </row>
    <row r="30" spans="3:5" ht="15.4" x14ac:dyDescent="0.45">
      <c r="C30" s="53">
        <v>44043</v>
      </c>
      <c r="D30" s="11" t="s">
        <v>891</v>
      </c>
      <c r="E30" s="20">
        <v>3229.5</v>
      </c>
    </row>
    <row r="31" spans="3:5" ht="15.4" x14ac:dyDescent="0.45">
      <c r="C31" s="53">
        <v>44043</v>
      </c>
      <c r="D31" s="11" t="s">
        <v>688</v>
      </c>
      <c r="E31" s="20">
        <v>10334.4</v>
      </c>
    </row>
    <row r="32" spans="3:5" ht="15.4" x14ac:dyDescent="0.45">
      <c r="C32" s="53">
        <v>44043</v>
      </c>
      <c r="D32" s="11" t="s">
        <v>259</v>
      </c>
      <c r="E32" s="72">
        <f>25309.42+5248.35+11167.19</f>
        <v>41724.959999999999</v>
      </c>
    </row>
    <row r="33" spans="3:5" ht="15.4" x14ac:dyDescent="0.45">
      <c r="C33" s="53">
        <v>44043</v>
      </c>
      <c r="D33" s="11" t="s">
        <v>252</v>
      </c>
      <c r="E33" s="72">
        <v>1886.35</v>
      </c>
    </row>
    <row r="34" spans="3:5" ht="15.4" x14ac:dyDescent="0.45">
      <c r="C34" s="53">
        <v>44043</v>
      </c>
      <c r="D34" s="11" t="s">
        <v>892</v>
      </c>
      <c r="E34" s="72">
        <v>511.47</v>
      </c>
    </row>
    <row r="35" spans="3:5" ht="15.4" x14ac:dyDescent="0.45">
      <c r="C35" s="53">
        <v>44043</v>
      </c>
      <c r="D35" s="11" t="s">
        <v>139</v>
      </c>
      <c r="E35" s="72">
        <v>556305.32999999996</v>
      </c>
    </row>
    <row r="36" spans="3:5" ht="15.4" x14ac:dyDescent="0.45">
      <c r="C36" s="53">
        <v>44043</v>
      </c>
      <c r="D36" s="11" t="s">
        <v>159</v>
      </c>
      <c r="E36" s="72">
        <v>999041.3</v>
      </c>
    </row>
    <row r="37" spans="3:5" ht="15.4" x14ac:dyDescent="0.45">
      <c r="C37" s="53">
        <v>44043</v>
      </c>
      <c r="D37" s="11" t="s">
        <v>689</v>
      </c>
      <c r="E37" s="72">
        <v>6563.35</v>
      </c>
    </row>
    <row r="38" spans="3:5" ht="15.4" x14ac:dyDescent="0.45">
      <c r="C38" s="53">
        <v>44043</v>
      </c>
      <c r="D38" s="11" t="s">
        <v>893</v>
      </c>
      <c r="E38" s="72">
        <v>284864.56</v>
      </c>
    </row>
    <row r="39" spans="3:5" ht="15.75" thickBot="1" x14ac:dyDescent="0.5">
      <c r="D39" s="73" t="s">
        <v>690</v>
      </c>
      <c r="E39" s="74">
        <f>SUM(E25:E38)</f>
        <v>2405658.1500000004</v>
      </c>
    </row>
    <row r="40" spans="3:5" x14ac:dyDescent="0.45">
      <c r="E40"/>
    </row>
    <row r="41" spans="3:5" ht="15.75" thickBot="1" x14ac:dyDescent="0.5">
      <c r="C41" s="75"/>
      <c r="D41" s="76" t="s">
        <v>691</v>
      </c>
      <c r="E41" s="77">
        <f>E13+E22+E39</f>
        <v>3948462.46</v>
      </c>
    </row>
    <row r="42" spans="3:5" ht="14.65" thickTop="1" x14ac:dyDescent="0.45">
      <c r="E42"/>
    </row>
    <row r="43" spans="3:5" x14ac:dyDescent="0.45">
      <c r="E43"/>
    </row>
    <row r="44" spans="3:5" x14ac:dyDescent="0.45">
      <c r="E44"/>
    </row>
    <row r="45" spans="3:5" x14ac:dyDescent="0.45">
      <c r="E45"/>
    </row>
    <row r="46" spans="3:5" x14ac:dyDescent="0.45">
      <c r="E46"/>
    </row>
    <row r="47" spans="3:5" x14ac:dyDescent="0.45">
      <c r="E47"/>
    </row>
    <row r="48" spans="3:5" x14ac:dyDescent="0.45">
      <c r="E48"/>
    </row>
    <row r="49" spans="5:5" x14ac:dyDescent="0.45">
      <c r="E49"/>
    </row>
    <row r="50" spans="5:5" x14ac:dyDescent="0.45">
      <c r="E50"/>
    </row>
    <row r="51" spans="5:5" x14ac:dyDescent="0.45">
      <c r="E51"/>
    </row>
    <row r="52" spans="5:5" x14ac:dyDescent="0.45">
      <c r="E52"/>
    </row>
    <row r="53" spans="5:5" x14ac:dyDescent="0.45">
      <c r="E53"/>
    </row>
    <row r="54" spans="5:5" x14ac:dyDescent="0.45">
      <c r="E54"/>
    </row>
    <row r="55" spans="5:5" x14ac:dyDescent="0.45">
      <c r="E55"/>
    </row>
    <row r="56" spans="5:5" x14ac:dyDescent="0.45">
      <c r="E56"/>
    </row>
    <row r="57" spans="5:5" x14ac:dyDescent="0.45">
      <c r="E57"/>
    </row>
    <row r="58" spans="5:5" x14ac:dyDescent="0.45">
      <c r="E58"/>
    </row>
    <row r="59" spans="5:5" x14ac:dyDescent="0.45">
      <c r="E59"/>
    </row>
    <row r="60" spans="5:5" x14ac:dyDescent="0.45">
      <c r="E60"/>
    </row>
    <row r="61" spans="5:5" x14ac:dyDescent="0.45">
      <c r="E61"/>
    </row>
    <row r="62" spans="5:5" x14ac:dyDescent="0.45">
      <c r="E62"/>
    </row>
    <row r="63" spans="5:5" x14ac:dyDescent="0.45">
      <c r="E63"/>
    </row>
    <row r="64" spans="5:5" x14ac:dyDescent="0.45">
      <c r="E64"/>
    </row>
    <row r="65" spans="5:5" x14ac:dyDescent="0.45">
      <c r="E65"/>
    </row>
    <row r="66" spans="5:5" x14ac:dyDescent="0.45">
      <c r="E66"/>
    </row>
    <row r="67" spans="5:5" x14ac:dyDescent="0.45">
      <c r="E67"/>
    </row>
    <row r="68" spans="5:5" x14ac:dyDescent="0.45">
      <c r="E68"/>
    </row>
    <row r="69" spans="5:5" x14ac:dyDescent="0.45">
      <c r="E69"/>
    </row>
    <row r="70" spans="5:5" x14ac:dyDescent="0.45">
      <c r="E70"/>
    </row>
    <row r="71" spans="5:5" x14ac:dyDescent="0.45">
      <c r="E71"/>
    </row>
    <row r="72" spans="5:5" x14ac:dyDescent="0.45">
      <c r="E72"/>
    </row>
    <row r="73" spans="5:5" x14ac:dyDescent="0.45">
      <c r="E73"/>
    </row>
    <row r="74" spans="5:5" x14ac:dyDescent="0.45">
      <c r="E74"/>
    </row>
    <row r="75" spans="5:5" x14ac:dyDescent="0.45">
      <c r="E75"/>
    </row>
    <row r="76" spans="5:5" x14ac:dyDescent="0.45">
      <c r="E76"/>
    </row>
    <row r="77" spans="5:5" x14ac:dyDescent="0.45">
      <c r="E77"/>
    </row>
    <row r="78" spans="5:5" x14ac:dyDescent="0.45">
      <c r="E78"/>
    </row>
    <row r="79" spans="5:5" x14ac:dyDescent="0.45">
      <c r="E79"/>
    </row>
    <row r="80" spans="5:5" x14ac:dyDescent="0.45">
      <c r="E80"/>
    </row>
    <row r="81" spans="5:5" x14ac:dyDescent="0.45">
      <c r="E81"/>
    </row>
    <row r="82" spans="5:5" x14ac:dyDescent="0.45">
      <c r="E82"/>
    </row>
    <row r="83" spans="5:5" x14ac:dyDescent="0.45">
      <c r="E83"/>
    </row>
    <row r="84" spans="5:5" x14ac:dyDescent="0.45">
      <c r="E84"/>
    </row>
    <row r="85" spans="5:5" x14ac:dyDescent="0.45">
      <c r="E85"/>
    </row>
    <row r="86" spans="5:5" x14ac:dyDescent="0.45">
      <c r="E86"/>
    </row>
    <row r="87" spans="5:5" x14ac:dyDescent="0.45">
      <c r="E87"/>
    </row>
    <row r="88" spans="5:5" x14ac:dyDescent="0.45">
      <c r="E88"/>
    </row>
    <row r="89" spans="5:5" x14ac:dyDescent="0.45">
      <c r="E89"/>
    </row>
    <row r="90" spans="5:5" x14ac:dyDescent="0.45">
      <c r="E90"/>
    </row>
    <row r="91" spans="5:5" x14ac:dyDescent="0.45">
      <c r="E91"/>
    </row>
    <row r="92" spans="5:5" x14ac:dyDescent="0.45">
      <c r="E92"/>
    </row>
    <row r="93" spans="5:5" x14ac:dyDescent="0.45">
      <c r="E93"/>
    </row>
    <row r="94" spans="5:5" x14ac:dyDescent="0.45">
      <c r="E94"/>
    </row>
    <row r="95" spans="5:5" x14ac:dyDescent="0.45">
      <c r="E95"/>
    </row>
    <row r="96" spans="5:5" x14ac:dyDescent="0.45">
      <c r="E96"/>
    </row>
    <row r="97" spans="5:5" x14ac:dyDescent="0.45">
      <c r="E97"/>
    </row>
    <row r="98" spans="5:5" x14ac:dyDescent="0.45">
      <c r="E98"/>
    </row>
    <row r="99" spans="5:5" x14ac:dyDescent="0.45">
      <c r="E99"/>
    </row>
    <row r="100" spans="5:5" x14ac:dyDescent="0.45">
      <c r="E100"/>
    </row>
    <row r="101" spans="5:5" x14ac:dyDescent="0.45">
      <c r="E101"/>
    </row>
    <row r="102" spans="5:5" x14ac:dyDescent="0.45">
      <c r="E102"/>
    </row>
    <row r="103" spans="5:5" x14ac:dyDescent="0.45">
      <c r="E103"/>
    </row>
    <row r="104" spans="5:5" x14ac:dyDescent="0.45">
      <c r="E104"/>
    </row>
    <row r="105" spans="5:5" x14ac:dyDescent="0.45">
      <c r="E105"/>
    </row>
    <row r="106" spans="5:5" x14ac:dyDescent="0.45">
      <c r="E106"/>
    </row>
    <row r="107" spans="5:5" x14ac:dyDescent="0.45">
      <c r="E107"/>
    </row>
    <row r="108" spans="5:5" x14ac:dyDescent="0.45">
      <c r="E108"/>
    </row>
    <row r="109" spans="5:5" x14ac:dyDescent="0.45">
      <c r="E109"/>
    </row>
    <row r="110" spans="5:5" x14ac:dyDescent="0.45">
      <c r="E110"/>
    </row>
    <row r="111" spans="5:5" x14ac:dyDescent="0.45">
      <c r="E111"/>
    </row>
    <row r="112" spans="5:5" x14ac:dyDescent="0.45">
      <c r="E112"/>
    </row>
    <row r="113" spans="5:5" x14ac:dyDescent="0.45">
      <c r="E113"/>
    </row>
    <row r="114" spans="5:5" x14ac:dyDescent="0.45">
      <c r="E114"/>
    </row>
    <row r="115" spans="5:5" x14ac:dyDescent="0.45">
      <c r="E115"/>
    </row>
    <row r="116" spans="5:5" x14ac:dyDescent="0.45">
      <c r="E116"/>
    </row>
    <row r="117" spans="5:5" x14ac:dyDescent="0.45">
      <c r="E117"/>
    </row>
    <row r="118" spans="5:5" x14ac:dyDescent="0.45">
      <c r="E118"/>
    </row>
    <row r="119" spans="5:5" x14ac:dyDescent="0.45">
      <c r="E119"/>
    </row>
    <row r="120" spans="5:5" x14ac:dyDescent="0.45">
      <c r="E120"/>
    </row>
    <row r="121" spans="5:5" x14ac:dyDescent="0.45">
      <c r="E121"/>
    </row>
    <row r="122" spans="5:5" x14ac:dyDescent="0.45">
      <c r="E122"/>
    </row>
    <row r="123" spans="5:5" x14ac:dyDescent="0.45">
      <c r="E123"/>
    </row>
    <row r="124" spans="5:5" x14ac:dyDescent="0.45">
      <c r="E124"/>
    </row>
    <row r="125" spans="5:5" x14ac:dyDescent="0.45">
      <c r="E125"/>
    </row>
    <row r="126" spans="5:5" x14ac:dyDescent="0.45">
      <c r="E126"/>
    </row>
    <row r="127" spans="5:5" x14ac:dyDescent="0.45">
      <c r="E127"/>
    </row>
    <row r="128" spans="5:5" x14ac:dyDescent="0.45">
      <c r="E128"/>
    </row>
    <row r="129" spans="5:5" x14ac:dyDescent="0.45">
      <c r="E129"/>
    </row>
    <row r="130" spans="5:5" x14ac:dyDescent="0.45">
      <c r="E130"/>
    </row>
    <row r="131" spans="5:5" x14ac:dyDescent="0.45">
      <c r="E131"/>
    </row>
    <row r="132" spans="5:5" x14ac:dyDescent="0.45">
      <c r="E132"/>
    </row>
    <row r="133" spans="5:5" x14ac:dyDescent="0.45">
      <c r="E133"/>
    </row>
    <row r="134" spans="5:5" x14ac:dyDescent="0.45">
      <c r="E134"/>
    </row>
    <row r="135" spans="5:5" x14ac:dyDescent="0.45">
      <c r="E135"/>
    </row>
    <row r="136" spans="5:5" x14ac:dyDescent="0.45">
      <c r="E136"/>
    </row>
    <row r="137" spans="5:5" x14ac:dyDescent="0.45">
      <c r="E137"/>
    </row>
    <row r="138" spans="5:5" x14ac:dyDescent="0.45">
      <c r="E138"/>
    </row>
    <row r="139" spans="5:5" x14ac:dyDescent="0.45">
      <c r="E139"/>
    </row>
    <row r="140" spans="5:5" x14ac:dyDescent="0.45">
      <c r="E140"/>
    </row>
    <row r="141" spans="5:5" x14ac:dyDescent="0.45">
      <c r="E141"/>
    </row>
    <row r="142" spans="5:5" x14ac:dyDescent="0.45">
      <c r="E142"/>
    </row>
    <row r="143" spans="5:5" x14ac:dyDescent="0.45">
      <c r="E143"/>
    </row>
    <row r="144" spans="5:5" x14ac:dyDescent="0.45">
      <c r="E144"/>
    </row>
    <row r="145" spans="5:5" x14ac:dyDescent="0.45">
      <c r="E145"/>
    </row>
    <row r="146" spans="5:5" x14ac:dyDescent="0.45">
      <c r="E146"/>
    </row>
    <row r="147" spans="5:5" x14ac:dyDescent="0.45">
      <c r="E147"/>
    </row>
    <row r="148" spans="5:5" x14ac:dyDescent="0.45">
      <c r="E148"/>
    </row>
    <row r="149" spans="5:5" x14ac:dyDescent="0.45">
      <c r="E149"/>
    </row>
    <row r="150" spans="5:5" x14ac:dyDescent="0.45">
      <c r="E150"/>
    </row>
    <row r="151" spans="5:5" x14ac:dyDescent="0.45">
      <c r="E151"/>
    </row>
    <row r="152" spans="5:5" x14ac:dyDescent="0.45">
      <c r="E152"/>
    </row>
    <row r="153" spans="5:5" x14ac:dyDescent="0.45">
      <c r="E153"/>
    </row>
    <row r="154" spans="5:5" x14ac:dyDescent="0.45">
      <c r="E154"/>
    </row>
    <row r="155" spans="5:5" x14ac:dyDescent="0.45">
      <c r="E155"/>
    </row>
    <row r="156" spans="5:5" x14ac:dyDescent="0.45">
      <c r="E156"/>
    </row>
    <row r="157" spans="5:5" x14ac:dyDescent="0.45">
      <c r="E157"/>
    </row>
    <row r="158" spans="5:5" x14ac:dyDescent="0.45">
      <c r="E158"/>
    </row>
    <row r="159" spans="5:5" x14ac:dyDescent="0.45">
      <c r="E159"/>
    </row>
    <row r="160" spans="5:5" x14ac:dyDescent="0.45">
      <c r="E160"/>
    </row>
    <row r="161" spans="5:5" x14ac:dyDescent="0.45">
      <c r="E161"/>
    </row>
    <row r="162" spans="5:5" x14ac:dyDescent="0.45">
      <c r="E162"/>
    </row>
    <row r="163" spans="5:5" x14ac:dyDescent="0.45">
      <c r="E163"/>
    </row>
    <row r="164" spans="5:5" x14ac:dyDescent="0.45">
      <c r="E164"/>
    </row>
    <row r="165" spans="5:5" x14ac:dyDescent="0.45">
      <c r="E165"/>
    </row>
    <row r="166" spans="5:5" x14ac:dyDescent="0.45">
      <c r="E166"/>
    </row>
    <row r="167" spans="5:5" x14ac:dyDescent="0.45">
      <c r="E167"/>
    </row>
    <row r="168" spans="5:5" x14ac:dyDescent="0.45">
      <c r="E168"/>
    </row>
    <row r="169" spans="5:5" x14ac:dyDescent="0.45">
      <c r="E169"/>
    </row>
    <row r="170" spans="5:5" x14ac:dyDescent="0.45">
      <c r="E170"/>
    </row>
    <row r="171" spans="5:5" x14ac:dyDescent="0.45">
      <c r="E171"/>
    </row>
    <row r="172" spans="5:5" x14ac:dyDescent="0.45">
      <c r="E172"/>
    </row>
    <row r="173" spans="5:5" x14ac:dyDescent="0.45">
      <c r="E173"/>
    </row>
    <row r="174" spans="5:5" x14ac:dyDescent="0.45">
      <c r="E174"/>
    </row>
    <row r="175" spans="5:5" x14ac:dyDescent="0.45">
      <c r="E175"/>
    </row>
    <row r="176" spans="5:5" x14ac:dyDescent="0.45">
      <c r="E176"/>
    </row>
    <row r="177" spans="5:5" x14ac:dyDescent="0.45">
      <c r="E177"/>
    </row>
    <row r="178" spans="5:5" x14ac:dyDescent="0.45">
      <c r="E178"/>
    </row>
    <row r="179" spans="5:5" x14ac:dyDescent="0.45">
      <c r="E179"/>
    </row>
    <row r="180" spans="5:5" x14ac:dyDescent="0.45">
      <c r="E180"/>
    </row>
    <row r="181" spans="5:5" x14ac:dyDescent="0.45">
      <c r="E181"/>
    </row>
    <row r="182" spans="5:5" x14ac:dyDescent="0.45">
      <c r="E182"/>
    </row>
    <row r="183" spans="5:5" x14ac:dyDescent="0.45">
      <c r="E183"/>
    </row>
    <row r="184" spans="5:5" x14ac:dyDescent="0.45">
      <c r="E184"/>
    </row>
    <row r="185" spans="5:5" x14ac:dyDescent="0.45">
      <c r="E185"/>
    </row>
    <row r="186" spans="5:5" x14ac:dyDescent="0.45">
      <c r="E186"/>
    </row>
    <row r="187" spans="5:5" x14ac:dyDescent="0.45">
      <c r="E187"/>
    </row>
    <row r="188" spans="5:5" x14ac:dyDescent="0.45">
      <c r="E188"/>
    </row>
    <row r="189" spans="5:5" x14ac:dyDescent="0.45">
      <c r="E189"/>
    </row>
    <row r="190" spans="5:5" x14ac:dyDescent="0.45">
      <c r="E190"/>
    </row>
    <row r="191" spans="5:5" x14ac:dyDescent="0.45">
      <c r="E191"/>
    </row>
    <row r="192" spans="5:5" x14ac:dyDescent="0.45">
      <c r="E192"/>
    </row>
    <row r="193" spans="5:5" x14ac:dyDescent="0.45">
      <c r="E193"/>
    </row>
    <row r="194" spans="5:5" x14ac:dyDescent="0.45">
      <c r="E194"/>
    </row>
    <row r="195" spans="5:5" x14ac:dyDescent="0.45">
      <c r="E195"/>
    </row>
    <row r="196" spans="5:5" x14ac:dyDescent="0.45">
      <c r="E196"/>
    </row>
    <row r="197" spans="5:5" x14ac:dyDescent="0.45">
      <c r="E197"/>
    </row>
    <row r="198" spans="5:5" x14ac:dyDescent="0.45">
      <c r="E198"/>
    </row>
    <row r="199" spans="5:5" x14ac:dyDescent="0.45">
      <c r="E199"/>
    </row>
    <row r="200" spans="5:5" x14ac:dyDescent="0.45">
      <c r="E200"/>
    </row>
    <row r="201" spans="5:5" x14ac:dyDescent="0.45">
      <c r="E201"/>
    </row>
    <row r="202" spans="5:5" x14ac:dyDescent="0.45">
      <c r="E202"/>
    </row>
    <row r="203" spans="5:5" x14ac:dyDescent="0.45">
      <c r="E203"/>
    </row>
    <row r="204" spans="5:5" x14ac:dyDescent="0.45">
      <c r="E204"/>
    </row>
    <row r="205" spans="5:5" x14ac:dyDescent="0.45">
      <c r="E205"/>
    </row>
    <row r="206" spans="5:5" x14ac:dyDescent="0.45">
      <c r="E206"/>
    </row>
    <row r="207" spans="5:5" x14ac:dyDescent="0.45">
      <c r="E207"/>
    </row>
    <row r="208" spans="5:5" x14ac:dyDescent="0.45">
      <c r="E208"/>
    </row>
    <row r="209" spans="5:5" x14ac:dyDescent="0.45">
      <c r="E209"/>
    </row>
    <row r="210" spans="5:5" x14ac:dyDescent="0.45">
      <c r="E210"/>
    </row>
    <row r="211" spans="5:5" x14ac:dyDescent="0.45">
      <c r="E211"/>
    </row>
    <row r="212" spans="5:5" x14ac:dyDescent="0.45">
      <c r="E212"/>
    </row>
    <row r="213" spans="5:5" x14ac:dyDescent="0.45">
      <c r="E213"/>
    </row>
    <row r="214" spans="5:5" x14ac:dyDescent="0.45">
      <c r="E214"/>
    </row>
    <row r="215" spans="5:5" x14ac:dyDescent="0.45">
      <c r="E215"/>
    </row>
    <row r="216" spans="5:5" x14ac:dyDescent="0.45">
      <c r="E216"/>
    </row>
    <row r="217" spans="5:5" x14ac:dyDescent="0.45">
      <c r="E217"/>
    </row>
    <row r="218" spans="5:5" x14ac:dyDescent="0.45">
      <c r="E218"/>
    </row>
    <row r="219" spans="5:5" x14ac:dyDescent="0.45">
      <c r="E219"/>
    </row>
    <row r="220" spans="5:5" x14ac:dyDescent="0.45">
      <c r="E220"/>
    </row>
    <row r="221" spans="5:5" x14ac:dyDescent="0.45">
      <c r="E221"/>
    </row>
    <row r="222" spans="5:5" x14ac:dyDescent="0.45">
      <c r="E222"/>
    </row>
    <row r="223" spans="5:5" x14ac:dyDescent="0.45">
      <c r="E223"/>
    </row>
    <row r="224" spans="5:5" x14ac:dyDescent="0.45">
      <c r="E224"/>
    </row>
    <row r="225" spans="5:5" x14ac:dyDescent="0.45">
      <c r="E225"/>
    </row>
    <row r="226" spans="5:5" x14ac:dyDescent="0.45">
      <c r="E226"/>
    </row>
    <row r="227" spans="5:5" x14ac:dyDescent="0.45">
      <c r="E227"/>
    </row>
    <row r="228" spans="5:5" x14ac:dyDescent="0.45">
      <c r="E228"/>
    </row>
    <row r="229" spans="5:5" x14ac:dyDescent="0.45">
      <c r="E229"/>
    </row>
    <row r="230" spans="5:5" x14ac:dyDescent="0.45">
      <c r="E230"/>
    </row>
    <row r="231" spans="5:5" x14ac:dyDescent="0.45">
      <c r="E231"/>
    </row>
    <row r="232" spans="5:5" x14ac:dyDescent="0.45">
      <c r="E232"/>
    </row>
    <row r="233" spans="5:5" x14ac:dyDescent="0.45">
      <c r="E233"/>
    </row>
    <row r="234" spans="5:5" x14ac:dyDescent="0.45">
      <c r="E234"/>
    </row>
    <row r="235" spans="5:5" x14ac:dyDescent="0.45">
      <c r="E235"/>
    </row>
    <row r="236" spans="5:5" x14ac:dyDescent="0.45">
      <c r="E236"/>
    </row>
    <row r="237" spans="5:5" x14ac:dyDescent="0.45">
      <c r="E237"/>
    </row>
    <row r="238" spans="5:5" x14ac:dyDescent="0.45">
      <c r="E238"/>
    </row>
    <row r="239" spans="5:5" x14ac:dyDescent="0.45">
      <c r="E239"/>
    </row>
    <row r="240" spans="5:5" x14ac:dyDescent="0.45">
      <c r="E240"/>
    </row>
    <row r="241" spans="5:5" x14ac:dyDescent="0.45">
      <c r="E241"/>
    </row>
    <row r="242" spans="5:5" x14ac:dyDescent="0.45">
      <c r="E242"/>
    </row>
    <row r="243" spans="5:5" x14ac:dyDescent="0.45">
      <c r="E243"/>
    </row>
    <row r="244" spans="5:5" x14ac:dyDescent="0.45">
      <c r="E244"/>
    </row>
    <row r="245" spans="5:5" x14ac:dyDescent="0.45">
      <c r="E245"/>
    </row>
    <row r="246" spans="5:5" x14ac:dyDescent="0.45">
      <c r="E246"/>
    </row>
    <row r="247" spans="5:5" x14ac:dyDescent="0.45">
      <c r="E247"/>
    </row>
    <row r="248" spans="5:5" x14ac:dyDescent="0.45">
      <c r="E248"/>
    </row>
    <row r="249" spans="5:5" x14ac:dyDescent="0.45">
      <c r="E249"/>
    </row>
    <row r="250" spans="5:5" x14ac:dyDescent="0.45">
      <c r="E250"/>
    </row>
    <row r="251" spans="5:5" x14ac:dyDescent="0.45">
      <c r="E251"/>
    </row>
    <row r="252" spans="5:5" x14ac:dyDescent="0.45">
      <c r="E252"/>
    </row>
    <row r="253" spans="5:5" x14ac:dyDescent="0.45">
      <c r="E253"/>
    </row>
    <row r="254" spans="5:5" x14ac:dyDescent="0.45">
      <c r="E254"/>
    </row>
    <row r="255" spans="5:5" x14ac:dyDescent="0.45">
      <c r="E255"/>
    </row>
    <row r="256" spans="5:5" x14ac:dyDescent="0.45">
      <c r="E256"/>
    </row>
    <row r="257" spans="5:5" x14ac:dyDescent="0.45">
      <c r="E257"/>
    </row>
    <row r="258" spans="5:5" x14ac:dyDescent="0.45">
      <c r="E258"/>
    </row>
    <row r="259" spans="5:5" x14ac:dyDescent="0.45">
      <c r="E259"/>
    </row>
    <row r="260" spans="5:5" x14ac:dyDescent="0.45">
      <c r="E260"/>
    </row>
    <row r="261" spans="5:5" x14ac:dyDescent="0.45">
      <c r="E261"/>
    </row>
    <row r="262" spans="5:5" x14ac:dyDescent="0.45">
      <c r="E262"/>
    </row>
    <row r="263" spans="5:5" x14ac:dyDescent="0.45">
      <c r="E263"/>
    </row>
    <row r="264" spans="5:5" x14ac:dyDescent="0.45">
      <c r="E264"/>
    </row>
    <row r="265" spans="5:5" x14ac:dyDescent="0.45">
      <c r="E265"/>
    </row>
    <row r="266" spans="5:5" x14ac:dyDescent="0.45">
      <c r="E266"/>
    </row>
    <row r="267" spans="5:5" x14ac:dyDescent="0.45">
      <c r="E267"/>
    </row>
    <row r="268" spans="5:5" x14ac:dyDescent="0.45">
      <c r="E268"/>
    </row>
    <row r="269" spans="5:5" x14ac:dyDescent="0.45">
      <c r="E269"/>
    </row>
    <row r="270" spans="5:5" x14ac:dyDescent="0.45">
      <c r="E270"/>
    </row>
    <row r="271" spans="5:5" x14ac:dyDescent="0.45">
      <c r="E271"/>
    </row>
    <row r="272" spans="5:5" x14ac:dyDescent="0.45">
      <c r="E272"/>
    </row>
    <row r="273" spans="5:5" x14ac:dyDescent="0.45">
      <c r="E273"/>
    </row>
    <row r="274" spans="5:5" x14ac:dyDescent="0.45">
      <c r="E274"/>
    </row>
    <row r="275" spans="5:5" x14ac:dyDescent="0.45">
      <c r="E275"/>
    </row>
    <row r="276" spans="5:5" x14ac:dyDescent="0.45">
      <c r="E276"/>
    </row>
    <row r="277" spans="5:5" x14ac:dyDescent="0.45">
      <c r="E277"/>
    </row>
    <row r="278" spans="5:5" x14ac:dyDescent="0.45">
      <c r="E278"/>
    </row>
    <row r="279" spans="5:5" x14ac:dyDescent="0.45">
      <c r="E279"/>
    </row>
    <row r="280" spans="5:5" x14ac:dyDescent="0.45">
      <c r="E280"/>
    </row>
    <row r="281" spans="5:5" x14ac:dyDescent="0.45">
      <c r="E281"/>
    </row>
    <row r="282" spans="5:5" x14ac:dyDescent="0.45">
      <c r="E282"/>
    </row>
    <row r="283" spans="5:5" x14ac:dyDescent="0.45">
      <c r="E283"/>
    </row>
    <row r="284" spans="5:5" x14ac:dyDescent="0.45">
      <c r="E284"/>
    </row>
    <row r="285" spans="5:5" x14ac:dyDescent="0.45">
      <c r="E285"/>
    </row>
    <row r="286" spans="5:5" x14ac:dyDescent="0.45">
      <c r="E286"/>
    </row>
    <row r="287" spans="5:5" x14ac:dyDescent="0.45">
      <c r="E287"/>
    </row>
    <row r="288" spans="5:5" x14ac:dyDescent="0.45">
      <c r="E288"/>
    </row>
    <row r="289" spans="5:5" x14ac:dyDescent="0.45">
      <c r="E289"/>
    </row>
    <row r="290" spans="5:5" x14ac:dyDescent="0.45">
      <c r="E290"/>
    </row>
    <row r="291" spans="5:5" x14ac:dyDescent="0.45">
      <c r="E291"/>
    </row>
    <row r="292" spans="5:5" x14ac:dyDescent="0.45">
      <c r="E292"/>
    </row>
    <row r="293" spans="5:5" x14ac:dyDescent="0.45">
      <c r="E293"/>
    </row>
    <row r="294" spans="5:5" x14ac:dyDescent="0.45">
      <c r="E294"/>
    </row>
    <row r="295" spans="5:5" x14ac:dyDescent="0.45">
      <c r="E295"/>
    </row>
    <row r="296" spans="5:5" x14ac:dyDescent="0.45">
      <c r="E296"/>
    </row>
    <row r="297" spans="5:5" x14ac:dyDescent="0.45">
      <c r="E297"/>
    </row>
    <row r="298" spans="5:5" x14ac:dyDescent="0.45">
      <c r="E298"/>
    </row>
    <row r="299" spans="5:5" x14ac:dyDescent="0.45">
      <c r="E299"/>
    </row>
    <row r="300" spans="5:5" x14ac:dyDescent="0.45">
      <c r="E300"/>
    </row>
    <row r="301" spans="5:5" x14ac:dyDescent="0.45">
      <c r="E301"/>
    </row>
    <row r="302" spans="5:5" x14ac:dyDescent="0.45">
      <c r="E302"/>
    </row>
    <row r="303" spans="5:5" x14ac:dyDescent="0.45">
      <c r="E303"/>
    </row>
    <row r="304" spans="5:5" x14ac:dyDescent="0.45">
      <c r="E304"/>
    </row>
    <row r="305" spans="5:5" x14ac:dyDescent="0.45">
      <c r="E305"/>
    </row>
    <row r="306" spans="5:5" x14ac:dyDescent="0.45">
      <c r="E306"/>
    </row>
    <row r="307" spans="5:5" x14ac:dyDescent="0.45">
      <c r="E307"/>
    </row>
    <row r="308" spans="5:5" x14ac:dyDescent="0.45">
      <c r="E308"/>
    </row>
    <row r="309" spans="5:5" x14ac:dyDescent="0.45">
      <c r="E309"/>
    </row>
    <row r="310" spans="5:5" x14ac:dyDescent="0.45">
      <c r="E310"/>
    </row>
    <row r="311" spans="5:5" x14ac:dyDescent="0.45">
      <c r="E311"/>
    </row>
    <row r="312" spans="5:5" x14ac:dyDescent="0.45">
      <c r="E312"/>
    </row>
    <row r="313" spans="5:5" x14ac:dyDescent="0.45">
      <c r="E313"/>
    </row>
    <row r="314" spans="5:5" x14ac:dyDescent="0.45">
      <c r="E314"/>
    </row>
    <row r="315" spans="5:5" x14ac:dyDescent="0.45">
      <c r="E315"/>
    </row>
    <row r="316" spans="5:5" x14ac:dyDescent="0.45">
      <c r="E316"/>
    </row>
    <row r="317" spans="5:5" x14ac:dyDescent="0.45">
      <c r="E317"/>
    </row>
    <row r="318" spans="5:5" x14ac:dyDescent="0.45">
      <c r="E318"/>
    </row>
    <row r="319" spans="5:5" x14ac:dyDescent="0.45">
      <c r="E319"/>
    </row>
    <row r="320" spans="5:5" x14ac:dyDescent="0.45">
      <c r="E320"/>
    </row>
    <row r="321" spans="5:5" x14ac:dyDescent="0.45">
      <c r="E321"/>
    </row>
    <row r="322" spans="5:5" x14ac:dyDescent="0.45">
      <c r="E322"/>
    </row>
    <row r="323" spans="5:5" x14ac:dyDescent="0.45">
      <c r="E323"/>
    </row>
    <row r="324" spans="5:5" x14ac:dyDescent="0.45">
      <c r="E324"/>
    </row>
    <row r="325" spans="5:5" x14ac:dyDescent="0.45">
      <c r="E325"/>
    </row>
    <row r="326" spans="5:5" x14ac:dyDescent="0.45">
      <c r="E326"/>
    </row>
    <row r="327" spans="5:5" x14ac:dyDescent="0.45">
      <c r="E327"/>
    </row>
    <row r="328" spans="5:5" x14ac:dyDescent="0.45">
      <c r="E328"/>
    </row>
    <row r="329" spans="5:5" x14ac:dyDescent="0.45">
      <c r="E329"/>
    </row>
    <row r="330" spans="5:5" x14ac:dyDescent="0.45">
      <c r="E330"/>
    </row>
    <row r="331" spans="5:5" x14ac:dyDescent="0.45">
      <c r="E331"/>
    </row>
    <row r="332" spans="5:5" x14ac:dyDescent="0.45">
      <c r="E332"/>
    </row>
    <row r="333" spans="5:5" x14ac:dyDescent="0.45">
      <c r="E333"/>
    </row>
    <row r="334" spans="5:5" x14ac:dyDescent="0.45">
      <c r="E334"/>
    </row>
    <row r="335" spans="5:5" x14ac:dyDescent="0.45">
      <c r="E335"/>
    </row>
    <row r="336" spans="5:5" x14ac:dyDescent="0.45">
      <c r="E336"/>
    </row>
    <row r="337" spans="5:5" x14ac:dyDescent="0.45">
      <c r="E337"/>
    </row>
    <row r="338" spans="5:5" x14ac:dyDescent="0.45">
      <c r="E338"/>
    </row>
    <row r="339" spans="5:5" x14ac:dyDescent="0.45">
      <c r="E339"/>
    </row>
    <row r="340" spans="5:5" x14ac:dyDescent="0.45">
      <c r="E340"/>
    </row>
    <row r="341" spans="5:5" x14ac:dyDescent="0.45">
      <c r="E341"/>
    </row>
    <row r="342" spans="5:5" x14ac:dyDescent="0.45">
      <c r="E342"/>
    </row>
    <row r="343" spans="5:5" x14ac:dyDescent="0.45">
      <c r="E343"/>
    </row>
    <row r="344" spans="5:5" x14ac:dyDescent="0.45">
      <c r="E344"/>
    </row>
    <row r="345" spans="5:5" x14ac:dyDescent="0.45">
      <c r="E345"/>
    </row>
    <row r="346" spans="5:5" x14ac:dyDescent="0.45">
      <c r="E346"/>
    </row>
    <row r="347" spans="5:5" x14ac:dyDescent="0.45">
      <c r="E347"/>
    </row>
    <row r="348" spans="5:5" x14ac:dyDescent="0.45">
      <c r="E348"/>
    </row>
    <row r="349" spans="5:5" x14ac:dyDescent="0.45">
      <c r="E349"/>
    </row>
    <row r="350" spans="5:5" x14ac:dyDescent="0.45">
      <c r="E350"/>
    </row>
    <row r="351" spans="5:5" x14ac:dyDescent="0.45">
      <c r="E351"/>
    </row>
    <row r="352" spans="5:5" x14ac:dyDescent="0.45">
      <c r="E352"/>
    </row>
    <row r="353" spans="5:5" x14ac:dyDescent="0.45">
      <c r="E353"/>
    </row>
    <row r="354" spans="5:5" x14ac:dyDescent="0.45">
      <c r="E354"/>
    </row>
    <row r="355" spans="5:5" x14ac:dyDescent="0.45">
      <c r="E355"/>
    </row>
    <row r="356" spans="5:5" x14ac:dyDescent="0.45">
      <c r="E356"/>
    </row>
    <row r="357" spans="5:5" x14ac:dyDescent="0.45">
      <c r="E357"/>
    </row>
    <row r="358" spans="5:5" x14ac:dyDescent="0.45">
      <c r="E358"/>
    </row>
    <row r="359" spans="5:5" x14ac:dyDescent="0.45">
      <c r="E359"/>
    </row>
    <row r="360" spans="5:5" x14ac:dyDescent="0.45">
      <c r="E360"/>
    </row>
    <row r="361" spans="5:5" x14ac:dyDescent="0.45">
      <c r="E361"/>
    </row>
    <row r="362" spans="5:5" x14ac:dyDescent="0.45">
      <c r="E362"/>
    </row>
    <row r="363" spans="5:5" x14ac:dyDescent="0.45">
      <c r="E363"/>
    </row>
    <row r="364" spans="5:5" x14ac:dyDescent="0.45">
      <c r="E364"/>
    </row>
    <row r="365" spans="5:5" x14ac:dyDescent="0.45">
      <c r="E365"/>
    </row>
    <row r="366" spans="5:5" x14ac:dyDescent="0.45">
      <c r="E366"/>
    </row>
    <row r="367" spans="5:5" x14ac:dyDescent="0.45">
      <c r="E367"/>
    </row>
    <row r="368" spans="5:5" x14ac:dyDescent="0.45">
      <c r="E368"/>
    </row>
    <row r="369" spans="5:5" x14ac:dyDescent="0.45">
      <c r="E369"/>
    </row>
    <row r="370" spans="5:5" x14ac:dyDescent="0.45">
      <c r="E370"/>
    </row>
    <row r="371" spans="5:5" x14ac:dyDescent="0.45">
      <c r="E371"/>
    </row>
    <row r="372" spans="5:5" x14ac:dyDescent="0.45">
      <c r="E372"/>
    </row>
    <row r="373" spans="5:5" x14ac:dyDescent="0.45">
      <c r="E373"/>
    </row>
    <row r="374" spans="5:5" x14ac:dyDescent="0.45">
      <c r="E374"/>
    </row>
    <row r="375" spans="5:5" x14ac:dyDescent="0.45">
      <c r="E375"/>
    </row>
    <row r="376" spans="5:5" x14ac:dyDescent="0.45">
      <c r="E376"/>
    </row>
    <row r="377" spans="5:5" x14ac:dyDescent="0.45">
      <c r="E377"/>
    </row>
    <row r="378" spans="5:5" x14ac:dyDescent="0.45">
      <c r="E378"/>
    </row>
    <row r="379" spans="5:5" x14ac:dyDescent="0.45">
      <c r="E379"/>
    </row>
    <row r="380" spans="5:5" x14ac:dyDescent="0.45">
      <c r="E380"/>
    </row>
    <row r="381" spans="5:5" x14ac:dyDescent="0.45">
      <c r="E381"/>
    </row>
    <row r="382" spans="5:5" x14ac:dyDescent="0.45">
      <c r="E382"/>
    </row>
    <row r="383" spans="5:5" x14ac:dyDescent="0.45">
      <c r="E383"/>
    </row>
    <row r="384" spans="5:5" x14ac:dyDescent="0.45">
      <c r="E384"/>
    </row>
    <row r="385" spans="5:5" x14ac:dyDescent="0.45">
      <c r="E385"/>
    </row>
    <row r="386" spans="5:5" x14ac:dyDescent="0.45">
      <c r="E386"/>
    </row>
    <row r="387" spans="5:5" x14ac:dyDescent="0.45">
      <c r="E387"/>
    </row>
    <row r="388" spans="5:5" x14ac:dyDescent="0.45">
      <c r="E388"/>
    </row>
    <row r="389" spans="5:5" x14ac:dyDescent="0.45">
      <c r="E389"/>
    </row>
    <row r="390" spans="5:5" x14ac:dyDescent="0.45">
      <c r="E390"/>
    </row>
    <row r="391" spans="5:5" x14ac:dyDescent="0.45">
      <c r="E391"/>
    </row>
    <row r="392" spans="5:5" x14ac:dyDescent="0.45">
      <c r="E392"/>
    </row>
    <row r="393" spans="5:5" x14ac:dyDescent="0.45">
      <c r="E393"/>
    </row>
    <row r="394" spans="5:5" x14ac:dyDescent="0.45">
      <c r="E394"/>
    </row>
    <row r="395" spans="5:5" x14ac:dyDescent="0.45">
      <c r="E395"/>
    </row>
    <row r="396" spans="5:5" x14ac:dyDescent="0.45">
      <c r="E396"/>
    </row>
    <row r="397" spans="5:5" x14ac:dyDescent="0.45">
      <c r="E397"/>
    </row>
    <row r="398" spans="5:5" x14ac:dyDescent="0.45">
      <c r="E398"/>
    </row>
    <row r="399" spans="5:5" x14ac:dyDescent="0.45">
      <c r="E399"/>
    </row>
    <row r="400" spans="5:5" x14ac:dyDescent="0.45">
      <c r="E400"/>
    </row>
    <row r="401" spans="5:5" x14ac:dyDescent="0.45">
      <c r="E401"/>
    </row>
    <row r="402" spans="5:5" x14ac:dyDescent="0.45">
      <c r="E402"/>
    </row>
    <row r="403" spans="5:5" x14ac:dyDescent="0.45">
      <c r="E403"/>
    </row>
    <row r="404" spans="5:5" x14ac:dyDescent="0.45">
      <c r="E404"/>
    </row>
    <row r="405" spans="5:5" x14ac:dyDescent="0.45">
      <c r="E405"/>
    </row>
    <row r="406" spans="5:5" x14ac:dyDescent="0.45">
      <c r="E406"/>
    </row>
    <row r="407" spans="5:5" x14ac:dyDescent="0.45">
      <c r="E407"/>
    </row>
    <row r="408" spans="5:5" x14ac:dyDescent="0.45">
      <c r="E408"/>
    </row>
    <row r="409" spans="5:5" x14ac:dyDescent="0.45">
      <c r="E409"/>
    </row>
    <row r="410" spans="5:5" x14ac:dyDescent="0.45">
      <c r="E410"/>
    </row>
    <row r="411" spans="5:5" x14ac:dyDescent="0.45">
      <c r="E411"/>
    </row>
    <row r="412" spans="5:5" x14ac:dyDescent="0.45">
      <c r="E412"/>
    </row>
    <row r="413" spans="5:5" x14ac:dyDescent="0.45">
      <c r="E413"/>
    </row>
    <row r="414" spans="5:5" x14ac:dyDescent="0.45">
      <c r="E414"/>
    </row>
    <row r="415" spans="5:5" x14ac:dyDescent="0.45">
      <c r="E415"/>
    </row>
    <row r="416" spans="5:5" x14ac:dyDescent="0.45">
      <c r="E416"/>
    </row>
    <row r="417" spans="5:5" x14ac:dyDescent="0.45">
      <c r="E417"/>
    </row>
    <row r="418" spans="5:5" x14ac:dyDescent="0.45">
      <c r="E418"/>
    </row>
    <row r="419" spans="5:5" x14ac:dyDescent="0.45">
      <c r="E419"/>
    </row>
    <row r="420" spans="5:5" x14ac:dyDescent="0.45">
      <c r="E420"/>
    </row>
    <row r="421" spans="5:5" x14ac:dyDescent="0.45">
      <c r="E421"/>
    </row>
    <row r="422" spans="5:5" x14ac:dyDescent="0.45">
      <c r="E422"/>
    </row>
    <row r="423" spans="5:5" x14ac:dyDescent="0.45">
      <c r="E423"/>
    </row>
    <row r="424" spans="5:5" x14ac:dyDescent="0.45">
      <c r="E424"/>
    </row>
    <row r="425" spans="5:5" x14ac:dyDescent="0.45">
      <c r="E425"/>
    </row>
    <row r="426" spans="5:5" x14ac:dyDescent="0.45">
      <c r="E426"/>
    </row>
    <row r="427" spans="5:5" x14ac:dyDescent="0.45">
      <c r="E427"/>
    </row>
    <row r="428" spans="5:5" x14ac:dyDescent="0.45">
      <c r="E428"/>
    </row>
    <row r="429" spans="5:5" x14ac:dyDescent="0.45">
      <c r="E429"/>
    </row>
    <row r="430" spans="5:5" x14ac:dyDescent="0.45">
      <c r="E430"/>
    </row>
    <row r="431" spans="5:5" x14ac:dyDescent="0.45">
      <c r="E431"/>
    </row>
    <row r="432" spans="5:5" x14ac:dyDescent="0.45">
      <c r="E432"/>
    </row>
    <row r="433" spans="5:5" x14ac:dyDescent="0.45">
      <c r="E433"/>
    </row>
    <row r="434" spans="5:5" x14ac:dyDescent="0.45">
      <c r="E434"/>
    </row>
    <row r="435" spans="5:5" x14ac:dyDescent="0.45">
      <c r="E435"/>
    </row>
    <row r="436" spans="5:5" x14ac:dyDescent="0.45">
      <c r="E436"/>
    </row>
    <row r="437" spans="5:5" x14ac:dyDescent="0.45">
      <c r="E437"/>
    </row>
    <row r="438" spans="5:5" x14ac:dyDescent="0.45">
      <c r="E438"/>
    </row>
    <row r="439" spans="5:5" x14ac:dyDescent="0.45">
      <c r="E439"/>
    </row>
    <row r="440" spans="5:5" x14ac:dyDescent="0.45">
      <c r="E440"/>
    </row>
    <row r="441" spans="5:5" x14ac:dyDescent="0.45">
      <c r="E441"/>
    </row>
    <row r="442" spans="5:5" x14ac:dyDescent="0.45">
      <c r="E442"/>
    </row>
    <row r="443" spans="5:5" x14ac:dyDescent="0.45">
      <c r="E443"/>
    </row>
    <row r="444" spans="5:5" x14ac:dyDescent="0.45">
      <c r="E444"/>
    </row>
    <row r="445" spans="5:5" x14ac:dyDescent="0.45">
      <c r="E445"/>
    </row>
    <row r="446" spans="5:5" x14ac:dyDescent="0.45">
      <c r="E446"/>
    </row>
    <row r="447" spans="5:5" x14ac:dyDescent="0.45">
      <c r="E447"/>
    </row>
  </sheetData>
  <sortState xmlns:xlrd2="http://schemas.microsoft.com/office/spreadsheetml/2017/richdata2" ref="C16:E21">
    <sortCondition ref="D16:D21"/>
  </sortState>
  <pageMargins left="0.7" right="0.7" top="0.75" bottom="0.75" header="0.3" footer="0.3"/>
  <pageSetup scale="88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F51A06C0D1C4E956932000EE6386A" ma:contentTypeVersion="5" ma:contentTypeDescription="Create a new document." ma:contentTypeScope="" ma:versionID="125d4fb76c082353fb77305524c9d932">
  <xsd:schema xmlns:xsd="http://www.w3.org/2001/XMLSchema" xmlns:xs="http://www.w3.org/2001/XMLSchema" xmlns:p="http://schemas.microsoft.com/office/2006/metadata/properties" xmlns:ns3="6ba237c1-8d31-4001-94bf-cd13b3313be1" xmlns:ns4="16780bfd-496a-4251-aaeb-e9779a03b354" targetNamespace="http://schemas.microsoft.com/office/2006/metadata/properties" ma:root="true" ma:fieldsID="11b1c108638f4b908f9e957091c0b8d1" ns3:_="" ns4:_="">
    <xsd:import namespace="6ba237c1-8d31-4001-94bf-cd13b3313be1"/>
    <xsd:import namespace="16780bfd-496a-4251-aaeb-e9779a03b3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a237c1-8d31-4001-94bf-cd13b3313b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80bfd-496a-4251-aaeb-e9779a03b3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720559-F7A2-4BFD-865E-45E289E819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a237c1-8d31-4001-94bf-cd13b3313be1"/>
    <ds:schemaRef ds:uri="16780bfd-496a-4251-aaeb-e9779a03b3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2B8292-F4C4-4737-A1CB-37C97AFB87E3}">
  <ds:schemaRefs>
    <ds:schemaRef ds:uri="16780bfd-496a-4251-aaeb-e9779a03b35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ba237c1-8d31-4001-94bf-cd13b3313be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D2D30CD-137B-4E0A-A80F-80F4179295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Operating Expenses </vt:lpstr>
      <vt:lpstr>Salaries Expenses</vt:lpstr>
      <vt:lpstr>'Operating Expenses '!Print_Area</vt:lpstr>
      <vt:lpstr>'Salaries Expenses'!Print_Area</vt:lpstr>
      <vt:lpstr>'Operating Expenses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Lopez</dc:creator>
  <cp:lastModifiedBy>Tracey Lopez</cp:lastModifiedBy>
  <cp:lastPrinted>2020-06-29T16:50:47Z</cp:lastPrinted>
  <dcterms:created xsi:type="dcterms:W3CDTF">2020-06-02T05:32:38Z</dcterms:created>
  <dcterms:modified xsi:type="dcterms:W3CDTF">2020-08-19T11:19:07Z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14.7</vt:lpwstr>
  </property>
  <property fmtid="{D5CDD505-2E9C-101B-9397-08002B2CF9AE}" pid="3" name="ContentTypeId">
    <vt:lpwstr>0x010100029F51A06C0D1C4E956932000EE6386A</vt:lpwstr>
  </property>
</Properties>
</file>