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Historical Budget Website Information\Budget Website Postings\2020 COVID-19 CARES Funding\"/>
    </mc:Choice>
  </mc:AlternateContent>
  <xr:revisionPtr revIDLastSave="0" documentId="8_{C7EB0305-8F96-4786-827C-3EB9EA40C869}" xr6:coauthVersionLast="45" xr6:coauthVersionMax="45" xr10:uidLastSave="{00000000-0000-0000-0000-000000000000}"/>
  <bookViews>
    <workbookView xWindow="1140" yWindow="290" windowWidth="21080" windowHeight="14150" activeTab="1" xr2:uid="{DAEF6EE8-972F-422D-8D76-DDDBB4C88773}"/>
  </bookViews>
  <sheets>
    <sheet name="Operating Expenses " sheetId="6" r:id="rId1"/>
    <sheet name="Salaries Expenses" sheetId="2" r:id="rId2"/>
  </sheets>
  <definedNames>
    <definedName name="_xlnm._FilterDatabase" localSheetId="0" hidden="1">'Operating Expenses '!$A$7:$F$168</definedName>
    <definedName name="_xlnm.Print_Area" localSheetId="0">'Operating Expenses '!$A$1:$F$2438</definedName>
    <definedName name="_xlnm.Print_Area" localSheetId="1">'Salaries Expenses'!$A$1:$E$109</definedName>
    <definedName name="_xlnm.Print_Titles" localSheetId="0">'Operating Expenses '!$7:$7</definedName>
    <definedName name="_xlnm.Print_Titles" localSheetId="1">'Salaries Expenses'!$1:$5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E103" i="2" l="1"/>
  <c r="E99" i="2"/>
  <c r="E98" i="2"/>
  <c r="E105" i="2" l="1"/>
  <c r="C2335" i="6"/>
  <c r="C2288" i="6"/>
  <c r="C2284" i="6"/>
  <c r="C2274" i="6"/>
  <c r="C2066" i="6" l="1"/>
  <c r="E84" i="2"/>
  <c r="E90" i="2" s="1"/>
  <c r="E71" i="2"/>
  <c r="E69" i="2"/>
  <c r="E65" i="2"/>
  <c r="E50" i="2"/>
  <c r="E45" i="2"/>
  <c r="E38" i="2"/>
  <c r="E34" i="2"/>
  <c r="E32" i="2"/>
  <c r="E29" i="2"/>
  <c r="E23" i="2"/>
  <c r="E22" i="2"/>
  <c r="E21" i="2"/>
  <c r="E14" i="2"/>
  <c r="E11" i="2"/>
  <c r="E10" i="2"/>
  <c r="E9" i="2"/>
  <c r="E8" i="2"/>
  <c r="E74" i="2" l="1"/>
  <c r="E57" i="2"/>
  <c r="E24" i="2"/>
  <c r="E15" i="2"/>
  <c r="E108" i="2" s="1"/>
  <c r="E2430" i="6" s="1"/>
  <c r="E41" i="2"/>
  <c r="C936" i="6" l="1"/>
  <c r="C982" i="6"/>
  <c r="C927" i="6"/>
  <c r="C922" i="6"/>
  <c r="C913" i="6"/>
  <c r="C911" i="6"/>
  <c r="C910" i="6"/>
  <c r="C828" i="6" l="1"/>
  <c r="C782" i="6"/>
  <c r="C777" i="6"/>
  <c r="C776" i="6"/>
  <c r="C678" i="6" l="1"/>
  <c r="C631" i="6" l="1"/>
  <c r="C675" i="6"/>
  <c r="C659" i="6"/>
  <c r="C589" i="6"/>
  <c r="C548" i="6"/>
  <c r="C544" i="6"/>
  <c r="C90" i="6" l="1"/>
  <c r="C64" i="6"/>
  <c r="C177" i="6"/>
  <c r="C81" i="6"/>
  <c r="C80" i="6"/>
  <c r="C102" i="6"/>
  <c r="C79" i="6"/>
  <c r="C161" i="6"/>
  <c r="C77" i="6"/>
  <c r="C76" i="6"/>
  <c r="C112" i="6"/>
  <c r="C148" i="6"/>
  <c r="C109" i="6"/>
  <c r="C25" i="6"/>
  <c r="C71" i="6"/>
  <c r="C70" i="6"/>
  <c r="E2419" i="6" l="1"/>
  <c r="E2435" i="6" s="1"/>
  <c r="C57" i="6"/>
  <c r="C55" i="6"/>
</calcChain>
</file>

<file path=xl/sharedStrings.xml><?xml version="1.0" encoding="utf-8"?>
<sst xmlns="http://schemas.openxmlformats.org/spreadsheetml/2006/main" count="9109" uniqueCount="2626">
  <si>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</si>
  <si>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</si>
  <si>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</si>
  <si>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</si>
  <si>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</si>
  <si>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</si>
  <si>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</si>
  <si>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</si>
  <si>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</si>
  <si>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</si>
  <si>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</si>
  <si>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>Bedford Industries Inc</t>
  </si>
  <si>
    <t>Zip Up Zipper Inc</t>
  </si>
  <si>
    <t>Amazon.com LLC</t>
  </si>
  <si>
    <t>WW Grainger Inc</t>
  </si>
  <si>
    <t>High Country Quilt Shop</t>
  </si>
  <si>
    <t>PushPlastic.com</t>
  </si>
  <si>
    <t>Woody Creek Distillers</t>
  </si>
  <si>
    <t>King Soopers Inc</t>
  </si>
  <si>
    <t>Wal-Mart</t>
  </si>
  <si>
    <t>Arrowhead Forensics</t>
  </si>
  <si>
    <t>Fastenal Company</t>
  </si>
  <si>
    <t>Home Depot</t>
  </si>
  <si>
    <t>4MD Medical Solutions LLC</t>
  </si>
  <si>
    <t>Safety Station LLC</t>
  </si>
  <si>
    <t>Digital Temporal Thermometers</t>
  </si>
  <si>
    <t>Digital Thermometer Covers</t>
  </si>
  <si>
    <t>Hand Sanitizer</t>
  </si>
  <si>
    <t>Protective Isolation Gown</t>
  </si>
  <si>
    <t>Nitrile Disposable Gloves</t>
  </si>
  <si>
    <t>505487 4/06/20</t>
  </si>
  <si>
    <t>SO84</t>
  </si>
  <si>
    <t>505487 4/14/20</t>
  </si>
  <si>
    <t>505487 5/04/20</t>
  </si>
  <si>
    <t>112-0415242-1829060</t>
  </si>
  <si>
    <t>112-0493687-4280228</t>
  </si>
  <si>
    <t>112-3027287-3885839</t>
  </si>
  <si>
    <t>112-4549743-0755414</t>
  </si>
  <si>
    <t>505487 4/08/20</t>
  </si>
  <si>
    <t>857-SO411</t>
  </si>
  <si>
    <t>COCO294689</t>
  </si>
  <si>
    <t>CA80232549-A</t>
  </si>
  <si>
    <t>CA80161990</t>
  </si>
  <si>
    <t>CA80232549</t>
  </si>
  <si>
    <t>C1647555-1</t>
  </si>
  <si>
    <t>C1647555-2</t>
  </si>
  <si>
    <t>j2 Global Communications Inc</t>
  </si>
  <si>
    <t>Uline Inc</t>
  </si>
  <si>
    <t>059970/9521181</t>
  </si>
  <si>
    <t>IE9052182</t>
  </si>
  <si>
    <t>ConvergeOne Inc</t>
  </si>
  <si>
    <t>Insight Public Sector Inc</t>
  </si>
  <si>
    <t>XHN3171</t>
  </si>
  <si>
    <t>XND3056</t>
  </si>
  <si>
    <t>XFD2846</t>
  </si>
  <si>
    <t>XKR5925</t>
  </si>
  <si>
    <t>XKR7310</t>
  </si>
  <si>
    <t>XQG2829</t>
  </si>
  <si>
    <t>XFF3140</t>
  </si>
  <si>
    <t>XCZ2352</t>
  </si>
  <si>
    <t>XGC9139</t>
  </si>
  <si>
    <t>XHB6697</t>
  </si>
  <si>
    <t>XHJ6188</t>
  </si>
  <si>
    <t>XHL0176</t>
  </si>
  <si>
    <t>CDW Government Inc</t>
  </si>
  <si>
    <t>0285068-IN</t>
  </si>
  <si>
    <t>0285266-IN</t>
  </si>
  <si>
    <t>0287595-IN</t>
  </si>
  <si>
    <t>Riverside Technologies Inc</t>
  </si>
  <si>
    <t>KKTV</t>
  </si>
  <si>
    <t>Our Community News Inc</t>
  </si>
  <si>
    <t>Promoting MV Online Services</t>
  </si>
  <si>
    <t>1604839-1</t>
  </si>
  <si>
    <t>Waxie Sanitary Supply</t>
  </si>
  <si>
    <t>Western Paper Distributors Inc</t>
  </si>
  <si>
    <t>ICS Jail Supplies Inc</t>
  </si>
  <si>
    <t>W3574400</t>
  </si>
  <si>
    <t>Bob Barker Company Inc</t>
  </si>
  <si>
    <t>WEB000660201</t>
  </si>
  <si>
    <t>WEB000663240</t>
  </si>
  <si>
    <t>W3574600</t>
  </si>
  <si>
    <t>W3574601</t>
  </si>
  <si>
    <t>WEB000660253</t>
  </si>
  <si>
    <t>Dell Marketing LP</t>
  </si>
  <si>
    <t>Protective Masks</t>
  </si>
  <si>
    <t>Dallas Regenerative Solutions</t>
  </si>
  <si>
    <t>Trinity Services Group Inc</t>
  </si>
  <si>
    <t>W855655555</t>
  </si>
  <si>
    <t>W952159183</t>
  </si>
  <si>
    <t>2464400-00</t>
  </si>
  <si>
    <t>112-2509463-8581810</t>
  </si>
  <si>
    <t>112-5376194-3615448</t>
  </si>
  <si>
    <t>112-0468148-8248246</t>
  </si>
  <si>
    <t>112-0916520-8213060</t>
  </si>
  <si>
    <t>112-1812046-7195451</t>
  </si>
  <si>
    <t>112-9016569-9655432</t>
  </si>
  <si>
    <t>112-5393913-3267424</t>
  </si>
  <si>
    <t>112-0641508-4878663</t>
  </si>
  <si>
    <t>W952303851</t>
  </si>
  <si>
    <t>Disposable Gowns</t>
  </si>
  <si>
    <t>Cleaning Supplies</t>
  </si>
  <si>
    <t>Thermometers</t>
  </si>
  <si>
    <t>Disposable Facemasks</t>
  </si>
  <si>
    <t>Batteries for Thermometers</t>
  </si>
  <si>
    <t>UV Sterilization Cabinet</t>
  </si>
  <si>
    <t>Rampart Supply Inc</t>
  </si>
  <si>
    <t>Safety Glasses USA Inc</t>
  </si>
  <si>
    <t>SwabTek</t>
  </si>
  <si>
    <t>Zep Sales and Service</t>
  </si>
  <si>
    <t>Great Western Seal and Gasket</t>
  </si>
  <si>
    <t>El Paso County Purchasing Card</t>
  </si>
  <si>
    <t>Southern Labware Inc</t>
  </si>
  <si>
    <t>Dollamur LP</t>
  </si>
  <si>
    <t>114-0442538-5473828</t>
  </si>
  <si>
    <t>111-5613915-5376266</t>
  </si>
  <si>
    <t>114-6840737-7767465</t>
  </si>
  <si>
    <t>111-3732978-7277067</t>
  </si>
  <si>
    <t>111-3469560-6527459</t>
  </si>
  <si>
    <t>4892830758A</t>
  </si>
  <si>
    <t>4880367636A</t>
  </si>
  <si>
    <t>4906332579A</t>
  </si>
  <si>
    <t>Goodwill Staff</t>
  </si>
  <si>
    <t>20017003 111-9288840-2337850</t>
  </si>
  <si>
    <t>20017016 111-8897474-3059418</t>
  </si>
  <si>
    <t>Diamond Vogel Paint Center</t>
  </si>
  <si>
    <t>Partsmaster</t>
  </si>
  <si>
    <t>A &amp; C Plastics Inc</t>
  </si>
  <si>
    <t>Weight Sign Kit</t>
  </si>
  <si>
    <t>Stands for Sanitizer Stations</t>
  </si>
  <si>
    <t>20017015 111-9432598-9010603</t>
  </si>
  <si>
    <t>20017018 111-0304964-1893016A</t>
  </si>
  <si>
    <t>20018637 730110096</t>
  </si>
  <si>
    <t>20018656 23527297</t>
  </si>
  <si>
    <t>20018344 00083212</t>
  </si>
  <si>
    <t>20018345 00083342</t>
  </si>
  <si>
    <t>20018346 111-7204545-7485860</t>
  </si>
  <si>
    <t>20018347 111-8358814-0472264</t>
  </si>
  <si>
    <t>20018348 111-8677198-2086600</t>
  </si>
  <si>
    <t xml:space="preserve">Health Quest </t>
  </si>
  <si>
    <t xml:space="preserve">Public Health </t>
  </si>
  <si>
    <t>010439</t>
  </si>
  <si>
    <t xml:space="preserve">Home Deposit </t>
  </si>
  <si>
    <t>055765/1233842</t>
  </si>
  <si>
    <t xml:space="preserve">Lockbox Mailbox </t>
  </si>
  <si>
    <t>072342</t>
  </si>
  <si>
    <t xml:space="preserve">Disposable Gowns </t>
  </si>
  <si>
    <t xml:space="preserve">Fisher Health Care </t>
  </si>
  <si>
    <t xml:space="preserve">Diamond Shamrock </t>
  </si>
  <si>
    <t xml:space="preserve">Best Buy  Gov, LLC </t>
  </si>
  <si>
    <t xml:space="preserve">Office Depot, INC </t>
  </si>
  <si>
    <t>004196</t>
  </si>
  <si>
    <t>455495044001</t>
  </si>
  <si>
    <t>095955</t>
  </si>
  <si>
    <t>INV11306803</t>
  </si>
  <si>
    <t>INV11854061</t>
  </si>
  <si>
    <t>Zoom Video Com.</t>
  </si>
  <si>
    <t>2020-03</t>
  </si>
  <si>
    <t xml:space="preserve">Additional Zoom License </t>
  </si>
  <si>
    <t xml:space="preserve">TOTAL </t>
  </si>
  <si>
    <t xml:space="preserve">Sheriff </t>
  </si>
  <si>
    <t xml:space="preserve">Clerk &amp; Recorder </t>
  </si>
  <si>
    <t>N95 Disposable Particulate Respirator Mask</t>
  </si>
  <si>
    <t>Plastic Guards for EPC</t>
  </si>
  <si>
    <t xml:space="preserve">Spray Bottles for Hand Sanitizer </t>
  </si>
  <si>
    <t xml:space="preserve">Lab Coats </t>
  </si>
  <si>
    <t xml:space="preserve">Printer Ink Cartridges </t>
  </si>
  <si>
    <t>Disinfectant Cleaning Supplies</t>
  </si>
  <si>
    <t>Soap Dispenser Products</t>
  </si>
  <si>
    <t xml:space="preserve">Disinfectant Spray Bottles </t>
  </si>
  <si>
    <t xml:space="preserve">Spray Bottles for Disinfectant Sanitizer </t>
  </si>
  <si>
    <t>Protective Isolation Gown &amp; Nitrile Disposable Gloves</t>
  </si>
  <si>
    <t xml:space="preserve">Wire RR-K Spacing Tie Metal Insert Face Mask </t>
  </si>
  <si>
    <t>USB to VGA Adapters for Computers</t>
  </si>
  <si>
    <t xml:space="preserve">Ink  Black/ USB Adapters </t>
  </si>
  <si>
    <t>Hygiene Product -Toothbrushes</t>
  </si>
  <si>
    <t xml:space="preserve">Protective Glasses </t>
  </si>
  <si>
    <t xml:space="preserve">2 Palo Threat Prevention, 2 Palo Premium Support 3 yr,Wildfire for PA-850-subscriptions, 2 Palo PA-850 Security Appliance </t>
  </si>
  <si>
    <t xml:space="preserve">3ft  Mini Display Ports to use Surface tablets with monitors </t>
  </si>
  <si>
    <t xml:space="preserve">200 Microsoft Surface docking stations </t>
  </si>
  <si>
    <t xml:space="preserve">26 SFP'S  for Firewall and Network Connection </t>
  </si>
  <si>
    <t xml:space="preserve">10 Microsoft Surface docking station  </t>
  </si>
  <si>
    <t>1 Microsoft Surface Laptops</t>
  </si>
  <si>
    <t xml:space="preserve">100 Mycroft Complete Extended Service </t>
  </si>
  <si>
    <t>100 Microsoft Surface Laptops</t>
  </si>
  <si>
    <t xml:space="preserve">4 Microsoft Surface Laptop </t>
  </si>
  <si>
    <t>150 Microsoft Surface Pro LTE</t>
  </si>
  <si>
    <t xml:space="preserve">150 Microsoft Surface Pro Type Cover </t>
  </si>
  <si>
    <t>150 Microsoft Complete Extended Service</t>
  </si>
  <si>
    <t>Jabber Licenses</t>
  </si>
  <si>
    <t xml:space="preserve">Dell Latitude Laptops </t>
  </si>
  <si>
    <t>Disinfecting Mat Surface Cleaner</t>
  </si>
  <si>
    <t xml:space="preserve">Dr Robin Johnson MD </t>
  </si>
  <si>
    <t xml:space="preserve">20018232 11033 /20018230 10994 </t>
  </si>
  <si>
    <t>Collared Disposable Coverall, Nitrile Disposable Gloves, N95 Disposable Particulate Respirator Mask</t>
  </si>
  <si>
    <t>3 Temp Employees to help cleaning all EPC  locations</t>
  </si>
  <si>
    <t>Face Shields</t>
  </si>
  <si>
    <t>Fabric Materials for Mask Project</t>
  </si>
  <si>
    <t>Performance Handheld Sanitizer Sprayer</t>
  </si>
  <si>
    <t>Clear Safety Goggle</t>
  </si>
  <si>
    <t>Clear Safety Goggle &amp; Disinfectant Spray bottles</t>
  </si>
  <si>
    <t xml:space="preserve">Padlocks /Safety Rotating Post to secure area </t>
  </si>
  <si>
    <t xml:space="preserve">Supplies to make Secure Area for Covid19 Supplies </t>
  </si>
  <si>
    <t xml:space="preserve">Hygiene Products - Razors, Toothbrush, Combs </t>
  </si>
  <si>
    <t xml:space="preserve">Hygiene Products - Spit Hoods </t>
  </si>
  <si>
    <t xml:space="preserve">Snap Deploy for Imaging of Laptops </t>
  </si>
  <si>
    <t>Adobe sign for Enterprise</t>
  </si>
  <si>
    <t>eVoice cloud-based services telephone PIO to answer calls remotely 3/22 to 4/21</t>
  </si>
  <si>
    <t>eVoice cloud-based services telephone PIO to answer calls remotely 4/22/ to 5/21</t>
  </si>
  <si>
    <t>Materials for Mask Project-Bags</t>
  </si>
  <si>
    <t>Promoting Mail in Ballot</t>
  </si>
  <si>
    <t>White boards for Staff to track Covid19 Cases</t>
  </si>
  <si>
    <t xml:space="preserve">PPE Supplies double side tape for plastic face mask </t>
  </si>
  <si>
    <t xml:space="preserve">Plastic Sheets/ Face Guards for First Responders </t>
  </si>
  <si>
    <t>200 -HP ProBook 650 G5 15.6" Notebook</t>
  </si>
  <si>
    <t xml:space="preserve">400 -Essential Caring Case with EPC Logo </t>
  </si>
  <si>
    <t>Safety Glasses</t>
  </si>
  <si>
    <t xml:space="preserve">Headgear w/Ratchet &amp; Perm guard PPE  Healthcare Facilities </t>
  </si>
  <si>
    <t xml:space="preserve">Disinfectant Wipes </t>
  </si>
  <si>
    <t>Banner to promote Motor Vehicle online/inform public</t>
  </si>
  <si>
    <t xml:space="preserve">Styrofoam Trays for sanitation  </t>
  </si>
  <si>
    <t>Safety Glasses &amp; Nitrile Disposable Gloves</t>
  </si>
  <si>
    <t xml:space="preserve">Cables/Charges/Wall plug </t>
  </si>
  <si>
    <t xml:space="preserve">Materials for Mask Project -Thread </t>
  </si>
  <si>
    <t xml:space="preserve">Covid19 Disinfectant Cleaning Supplies </t>
  </si>
  <si>
    <t>Covid19 Disinfectant Cleaning Supplies</t>
  </si>
  <si>
    <t>Disposable Gloves</t>
  </si>
  <si>
    <t>Covid19 Disinfectant Cleaning Supplies &amp; Disposable Gloves</t>
  </si>
  <si>
    <t xml:space="preserve">Safety Glasses </t>
  </si>
  <si>
    <t xml:space="preserve">Disinfectant &amp;dispenser to Patrol Vehicles </t>
  </si>
  <si>
    <t xml:space="preserve">Hand Sanitizer/ Purell Soap </t>
  </si>
  <si>
    <t>Covid19 Disinfectant Laundry Supplies</t>
  </si>
  <si>
    <t xml:space="preserve">Protective Goggles, Dust Goggles, Nitrile Disposable Gloves, Neoprene Disposable Gloves </t>
  </si>
  <si>
    <t>Neoprene Disposable Gloves</t>
  </si>
  <si>
    <t>Materials for Mask Project -Elastic</t>
  </si>
  <si>
    <t xml:space="preserve">Medical Director Covid19 Services </t>
  </si>
  <si>
    <t xml:space="preserve">Supplies to Secure Area for Covid19 Supplies </t>
  </si>
  <si>
    <t xml:space="preserve">200 -HP USB-C Dock station G5 - for Notebook </t>
  </si>
  <si>
    <t xml:space="preserve">Covid19 Temperature check DAO/CSC/Public Works </t>
  </si>
  <si>
    <t xml:space="preserve">AV Configuration for BoCC Meetings </t>
  </si>
  <si>
    <t>Disinfectant Wipes</t>
  </si>
  <si>
    <t>Sheriff</t>
  </si>
  <si>
    <t>Security</t>
  </si>
  <si>
    <t xml:space="preserve">Steve Schopper </t>
  </si>
  <si>
    <t>Motor Vehicles</t>
  </si>
  <si>
    <t>Elections</t>
  </si>
  <si>
    <t>Public Health</t>
  </si>
  <si>
    <t>Coroner</t>
  </si>
  <si>
    <t>Invoice #</t>
  </si>
  <si>
    <t>Facilities</t>
  </si>
  <si>
    <t>Emergency Management</t>
  </si>
  <si>
    <t>Public Information</t>
  </si>
  <si>
    <t>Sam's Wholesale Club</t>
  </si>
  <si>
    <t xml:space="preserve">Information Technology </t>
  </si>
  <si>
    <t>Sentech Inc</t>
  </si>
  <si>
    <t>Farr West Environmental Supply</t>
  </si>
  <si>
    <t>Public Health Fuel Covid-19</t>
  </si>
  <si>
    <t xml:space="preserve">Public Health Fuel Covid-19 </t>
  </si>
  <si>
    <t xml:space="preserve">City of Colorado Springs </t>
  </si>
  <si>
    <t xml:space="preserve">Human Resources </t>
  </si>
  <si>
    <t xml:space="preserve">Financial Services </t>
  </si>
  <si>
    <t xml:space="preserve">Disbursement to City of Colo Springs CARES Act Funds </t>
  </si>
  <si>
    <t xml:space="preserve">Cleaning Supplies- Patrol Vehicles </t>
  </si>
  <si>
    <t xml:space="preserve">US Post Office </t>
  </si>
  <si>
    <t>Prepaid Postage</t>
  </si>
  <si>
    <t>Doc 24266 JE 961798</t>
  </si>
  <si>
    <t xml:space="preserve">El Paso County </t>
  </si>
  <si>
    <t xml:space="preserve">Disinfectant cleaning supplies </t>
  </si>
  <si>
    <t>Town of  Monument</t>
  </si>
  <si>
    <t>Manitou Springs</t>
  </si>
  <si>
    <t>Fountain City</t>
  </si>
  <si>
    <t xml:space="preserve">Disbursement to Manitou Springs CARES Act Funds </t>
  </si>
  <si>
    <t xml:space="preserve">Disbursement to Town of Monument CARES Act Funds </t>
  </si>
  <si>
    <t xml:space="preserve">Disbursement to Fountain CARES Act Funds </t>
  </si>
  <si>
    <t xml:space="preserve">Disbursement to Town of Green Mtn Falls CARES Act Funds </t>
  </si>
  <si>
    <t>Qty 17 Microsoft Surface Laptop 3</t>
  </si>
  <si>
    <t>XTC7919</t>
  </si>
  <si>
    <t>Qty 17 Microsoft 3 Year Warranty for Surface Laptop</t>
  </si>
  <si>
    <t>XTK2369</t>
  </si>
  <si>
    <t>Qty 17 Microsoft Surface Docking Station</t>
  </si>
  <si>
    <t>XWR0964</t>
  </si>
  <si>
    <t>Qty 17 Microsoft Wireless KB and Mouse</t>
  </si>
  <si>
    <t>Qty 17 Roxio Creator Gold (v.12)</t>
  </si>
  <si>
    <t>XTJ3720</t>
  </si>
  <si>
    <t>Qty 17 Kofax Power PDF Advanced (v.3.0)</t>
  </si>
  <si>
    <t>XTV9176</t>
  </si>
  <si>
    <t>Qty 17 HP EliteDisplay E223</t>
  </si>
  <si>
    <t>Qty 17 Hp EliteDisplay E243</t>
  </si>
  <si>
    <t xml:space="preserve">Budget Services </t>
  </si>
  <si>
    <t>112-4428251-8809804</t>
  </si>
  <si>
    <t xml:space="preserve">Bluetooth Mouse </t>
  </si>
  <si>
    <t>111-0208081-9856251</t>
  </si>
  <si>
    <t xml:space="preserve">No-Touch Thermometers </t>
  </si>
  <si>
    <t>111-8283264-9863412</t>
  </si>
  <si>
    <t>Face Mask</t>
  </si>
  <si>
    <t>111-5617702-4409849</t>
  </si>
  <si>
    <t xml:space="preserve">Disposable Gloves </t>
  </si>
  <si>
    <t>111-0950057-1552201</t>
  </si>
  <si>
    <t>Wireless Mouse</t>
  </si>
  <si>
    <t>111-4055727-4765816</t>
  </si>
  <si>
    <t>Docking Station -Triple Display</t>
  </si>
  <si>
    <t>111-0170903-1295402</t>
  </si>
  <si>
    <t>111-1703505-2353011</t>
  </si>
  <si>
    <t>Docking Station -Double display</t>
  </si>
  <si>
    <t>111-0247033-9197050</t>
  </si>
  <si>
    <t>111-9849897-5155428</t>
  </si>
  <si>
    <t>111-7584024-5488209</t>
  </si>
  <si>
    <t>111-4733324-2259432</t>
  </si>
  <si>
    <t>113-6865447-8686648</t>
  </si>
  <si>
    <t>Wireless mouse</t>
  </si>
  <si>
    <t>111-1361083-5181831</t>
  </si>
  <si>
    <t>TracPhones, Minutes, Sim</t>
  </si>
  <si>
    <t xml:space="preserve">Clerks &amp; Recorder </t>
  </si>
  <si>
    <t xml:space="preserve">Styrofoam Trays </t>
  </si>
  <si>
    <t>COVID Disinfectant Cleaning Supplies</t>
  </si>
  <si>
    <t>Converge One</t>
  </si>
  <si>
    <t>QTY 400 -CUWL for Enhanced</t>
  </si>
  <si>
    <t>IE9051203</t>
  </si>
  <si>
    <t>Rent - 1049 N Academy</t>
  </si>
  <si>
    <t xml:space="preserve">Pikes Peak Workforce </t>
  </si>
  <si>
    <t>LEASE AGREEMENT 6/3/20</t>
  </si>
  <si>
    <t>105 Social House</t>
  </si>
  <si>
    <t xml:space="preserve">COVID Business Relief Grant  </t>
  </si>
  <si>
    <t xml:space="preserve">Economic Development </t>
  </si>
  <si>
    <t>EZ RELIEF FUND 6-11-2020</t>
  </si>
  <si>
    <t>1st Drive LLC</t>
  </si>
  <si>
    <t>Accolade Fitness LLC</t>
  </si>
  <si>
    <t>ACE Print</t>
  </si>
  <si>
    <t>Adams Mountain Cafe</t>
  </si>
  <si>
    <t>Adjust Do It</t>
  </si>
  <si>
    <t>Adobe Inn at Cascade</t>
  </si>
  <si>
    <t>Advanced Contracting</t>
  </si>
  <si>
    <t>Alchemy</t>
  </si>
  <si>
    <t>All Inclusive Counseling Inc</t>
  </si>
  <si>
    <t>Alpine Contracting</t>
  </si>
  <si>
    <t>Ancona Job Shop Inc</t>
  </si>
  <si>
    <t>Angler’s Covey Inc</t>
  </si>
  <si>
    <t>Apple Inc</t>
  </si>
  <si>
    <t>Mini Port HDMI Adapter</t>
  </si>
  <si>
    <t>W739978411</t>
  </si>
  <si>
    <t>Armadillo Enterprises LLC</t>
  </si>
  <si>
    <t>Art and Frame Approach</t>
  </si>
  <si>
    <t>Ascend Physical Therapy</t>
  </si>
  <si>
    <t>Austin Bluffs Dental</t>
  </si>
  <si>
    <t>Avenue Hotel Bed and Breakfast</t>
  </si>
  <si>
    <t>Bambino's Urban Pizzeria</t>
  </si>
  <si>
    <t>Belakay Inc</t>
  </si>
  <si>
    <t>Bento Heaven</t>
  </si>
  <si>
    <t>Boonzaaijers Dutch Bakery</t>
  </si>
  <si>
    <t>Boyd Lighting Fixture Company</t>
  </si>
  <si>
    <t>BupDoc</t>
  </si>
  <si>
    <t>QTY 92 -Microsoft Surface Laptop 3 - 13.5" - Core i5 1035G7 - 8 GB RAM - 256 GB</t>
  </si>
  <si>
    <t>XRV7409</t>
  </si>
  <si>
    <t>QTY 3 -Microsoft Surface Laptop 3 - 13.5" - Core i5 1035G7 - 8 GB RAM - 256 GB</t>
  </si>
  <si>
    <t>XRJ1817</t>
  </si>
  <si>
    <t>Center Point Renovations Color</t>
  </si>
  <si>
    <t>EZ RELIEF FUND6-11-2020</t>
  </si>
  <si>
    <t>Citadel Nails</t>
  </si>
  <si>
    <t>CJ Chiropractic LLC</t>
  </si>
  <si>
    <t>Coffee and Tea Zone</t>
  </si>
  <si>
    <t>Colorado Adventure Hostel</t>
  </si>
  <si>
    <t>Colorado Glass Specialist Inc</t>
  </si>
  <si>
    <t>Colorado Kite &amp; Ski</t>
  </si>
  <si>
    <t>Colorado Stucco &amp; Rock Inc</t>
  </si>
  <si>
    <t>Conscious Living</t>
  </si>
  <si>
    <t>Core Chiropractic LLC</t>
  </si>
  <si>
    <t>Creative Workshop</t>
  </si>
  <si>
    <t>Crystal Pine Galleries</t>
  </si>
  <si>
    <t>Days Inn Manitou Springs</t>
  </si>
  <si>
    <t>Dent Busters Inc</t>
  </si>
  <si>
    <t>Duffy Insurance</t>
  </si>
  <si>
    <t>Eagle Motel</t>
  </si>
  <si>
    <t>East Coast Deli</t>
  </si>
  <si>
    <t>Eclectic CO</t>
  </si>
  <si>
    <t>Escape Velocity</t>
  </si>
  <si>
    <t>Everest Tibet Imports Inc</t>
  </si>
  <si>
    <t>Fisher Healthcare</t>
  </si>
  <si>
    <t>Chemical, Lab, Medical</t>
  </si>
  <si>
    <t>Fortner Dental Laboratory</t>
  </si>
  <si>
    <t>Frank MD, H Randolph</t>
  </si>
  <si>
    <t>Game City Co LLC</t>
  </si>
  <si>
    <t>Get to the Paint LLC</t>
  </si>
  <si>
    <t>Go West Camps, LLC</t>
  </si>
  <si>
    <t>Goat Patch Brewing</t>
  </si>
  <si>
    <t>Goldminers Nuts &amp; Candy</t>
  </si>
  <si>
    <t>Halsa Naturopathic Medicine</t>
  </si>
  <si>
    <t>Heart Shake Studios</t>
  </si>
  <si>
    <t>Highlands Hotwash</t>
  </si>
  <si>
    <t>Impressed by the Dress Ltd</t>
  </si>
  <si>
    <t>Independent Pest Control</t>
  </si>
  <si>
    <t>Iron Springs Chateau</t>
  </si>
  <si>
    <t>Jacks Transmissions</t>
  </si>
  <si>
    <t>Japanese Connection Inc</t>
  </si>
  <si>
    <t>Jax Fish House &amp; Oyster Bar</t>
  </si>
  <si>
    <t>Jin Inc and Tong Tong Korean R</t>
  </si>
  <si>
    <t>John S Harding</t>
  </si>
  <si>
    <t>Johnnies Liquor</t>
  </si>
  <si>
    <t>Johnny's Navajo Hogan</t>
  </si>
  <si>
    <t>Kimball’s Theaters</t>
  </si>
  <si>
    <t>Kuneva Inc</t>
  </si>
  <si>
    <t>La Henna Boheme</t>
  </si>
  <si>
    <t>La Rosa LLC</t>
  </si>
  <si>
    <t>Law office of Greg Quimby</t>
  </si>
  <si>
    <t>LeGrande Accents</t>
  </si>
  <si>
    <t>Lil Howard’s BBQ and Catering</t>
  </si>
  <si>
    <t>Lube Works</t>
  </si>
  <si>
    <t>M Trading Company LLC</t>
  </si>
  <si>
    <t>Meeker Music Inc</t>
  </si>
  <si>
    <t>Mountain Chalet</t>
  </si>
  <si>
    <t>Mountain Jackpot</t>
  </si>
  <si>
    <t>Nelson Appliance Repair</t>
  </si>
  <si>
    <t>Ola Juice Bar</t>
  </si>
  <si>
    <t>Old School Boxing Gym</t>
  </si>
  <si>
    <t>Olive Tree Traders</t>
  </si>
  <si>
    <t>O'Malley's Pub</t>
  </si>
  <si>
    <t>PayPal Inc</t>
  </si>
  <si>
    <t>ART3D-20041521605325</t>
  </si>
  <si>
    <t>Peak Fluids</t>
  </si>
  <si>
    <t>Peaks N Pines Brewing Company</t>
  </si>
  <si>
    <t>Pikes Peak Lemonade Co</t>
  </si>
  <si>
    <t>Pikes Perk Coffee</t>
  </si>
  <si>
    <t>Piramide Natural Fibre</t>
  </si>
  <si>
    <t>Pro Sound Music Center Inc</t>
  </si>
  <si>
    <t>Rasta Pasta</t>
  </si>
  <si>
    <t>Resin Foundry</t>
  </si>
  <si>
    <t>Resonate Music Therapy</t>
  </si>
  <si>
    <t>Revibe Pilates &amp; Bodywork LLC</t>
  </si>
  <si>
    <t>Rivon Gas Station &amp; Convenience</t>
  </si>
  <si>
    <t>Rocky Mountain Lodge</t>
  </si>
  <si>
    <t>Roosters Grille &amp; Pizzeria</t>
  </si>
  <si>
    <t>Roosters of Market Center at t</t>
  </si>
  <si>
    <t>Sahara Cafe</t>
  </si>
  <si>
    <t>Salt of the Earth Catering LLC</t>
  </si>
  <si>
    <t>Senger Design Group</t>
  </si>
  <si>
    <t>Skirted Heifer LLC</t>
  </si>
  <si>
    <t>Southland Medical LLC</t>
  </si>
  <si>
    <t>HCI026609</t>
  </si>
  <si>
    <t>HCI026914</t>
  </si>
  <si>
    <t>HCI026978</t>
  </si>
  <si>
    <t>HCI027206</t>
  </si>
  <si>
    <t>HCI027432</t>
  </si>
  <si>
    <t>HCI027452</t>
  </si>
  <si>
    <t>HCI029625</t>
  </si>
  <si>
    <t>HCI030529</t>
  </si>
  <si>
    <t>HCI030729</t>
  </si>
  <si>
    <t>HCI031214</t>
  </si>
  <si>
    <t>HCI032429</t>
  </si>
  <si>
    <t>HCI032944</t>
  </si>
  <si>
    <t>HCI033447</t>
  </si>
  <si>
    <t>Space Together</t>
  </si>
  <si>
    <t>Sparrow Hawk Gifts Ltd</t>
  </si>
  <si>
    <t>Speedtrap Bistro</t>
  </si>
  <si>
    <t>Sun Pilates Studio</t>
  </si>
  <si>
    <t>Texas T Bone Steakhouse</t>
  </si>
  <si>
    <t>The Carter Payne</t>
  </si>
  <si>
    <t>The Hair Tribe</t>
  </si>
  <si>
    <t>The Mason Jar Restaurant</t>
  </si>
  <si>
    <t>The Poppy Seed</t>
  </si>
  <si>
    <t>The Warehouse Restaurant</t>
  </si>
  <si>
    <t>The Whiskey Barron Dance Hall</t>
  </si>
  <si>
    <t>The Wild Goose Meeting House L</t>
  </si>
  <si>
    <t>Thrift Junkie Vintage LLC</t>
  </si>
  <si>
    <t>Traditional Transportation Ser</t>
  </si>
  <si>
    <t>Trails End Taproom</t>
  </si>
  <si>
    <t>Twin Bears</t>
  </si>
  <si>
    <t>UCH-MHS</t>
  </si>
  <si>
    <t xml:space="preserve">Professional Services for Pathogens </t>
  </si>
  <si>
    <t>C16116A</t>
  </si>
  <si>
    <t>C15843A</t>
  </si>
  <si>
    <t>Vain Clothing</t>
  </si>
  <si>
    <t xml:space="preserve">35 Protective cell phones cases for Covid Response </t>
  </si>
  <si>
    <t>113-3075140-1291446</t>
  </si>
  <si>
    <t xml:space="preserve">Hand Sanitizer and Dispenser </t>
  </si>
  <si>
    <t>113-6938396-2723410</t>
  </si>
  <si>
    <t>113-2023936-7055411</t>
  </si>
  <si>
    <t>113-5201331-7166666</t>
  </si>
  <si>
    <t>113-1695140-5718664</t>
  </si>
  <si>
    <t>Covid Disinfectant Cleaning Supplies</t>
  </si>
  <si>
    <t>113-4697173-7332238</t>
  </si>
  <si>
    <t>113-5763575-2346656</t>
  </si>
  <si>
    <t>AT&amp;T Mobility</t>
  </si>
  <si>
    <t xml:space="preserve">COVID Cell Phone 3/21-4/20/2020 </t>
  </si>
  <si>
    <t>287284611344X04282020</t>
  </si>
  <si>
    <t>287231302029X05042020</t>
  </si>
  <si>
    <t xml:space="preserve">100 Microsoft Service agreement </t>
  </si>
  <si>
    <t>XWK3474</t>
  </si>
  <si>
    <t>EZ RELIEF FUND 6-18-2020</t>
  </si>
  <si>
    <t>EPC PETTY CASH 06182020</t>
  </si>
  <si>
    <t>Federal Express Corporation</t>
  </si>
  <si>
    <t xml:space="preserve">Postage to send food Stamp credit cards  </t>
  </si>
  <si>
    <t>Human Services</t>
  </si>
  <si>
    <t>6-995-38251 TO 38261</t>
  </si>
  <si>
    <t xml:space="preserve">472 Acronis Snap deployment </t>
  </si>
  <si>
    <t>jBlast</t>
  </si>
  <si>
    <t xml:space="preserve">jBlast Fax Services Covid updates </t>
  </si>
  <si>
    <t>My Office Etc. Inc</t>
  </si>
  <si>
    <t>Spray Disinfectant</t>
  </si>
  <si>
    <t>264826-0</t>
  </si>
  <si>
    <t>Office Depot Inc</t>
  </si>
  <si>
    <t xml:space="preserve">Wrist bands for Emp Screening Station </t>
  </si>
  <si>
    <t xml:space="preserve">Hand sanitizer </t>
  </si>
  <si>
    <t>490181489-001</t>
  </si>
  <si>
    <t>Oxbow Labs</t>
  </si>
  <si>
    <t xml:space="preserve">Professional Services Website Dashboard COVID Updates </t>
  </si>
  <si>
    <t>2020-0164</t>
  </si>
  <si>
    <t>Sign Language Network Inc</t>
  </si>
  <si>
    <t>Sign language services COVID Response news conferences</t>
  </si>
  <si>
    <t>Speedway Tires LLC</t>
  </si>
  <si>
    <t>Stellar Styles Salon</t>
  </si>
  <si>
    <t>The Candy Bar Inc</t>
  </si>
  <si>
    <t>Verizon Wireless</t>
  </si>
  <si>
    <t xml:space="preserve">Lab coats </t>
  </si>
  <si>
    <t>111-5572818-6437801</t>
  </si>
  <si>
    <t>Supply for Vaccinations Prep</t>
  </si>
  <si>
    <t>112-1142731-7250632</t>
  </si>
  <si>
    <t>COVID Webcol Alcohol Prep</t>
  </si>
  <si>
    <t>112-8369796-7877028</t>
  </si>
  <si>
    <t>112-1992240-5330668</t>
  </si>
  <si>
    <t>PPE Supplies</t>
  </si>
  <si>
    <t>114-9659644-7073835</t>
  </si>
  <si>
    <t>111-1746878-5146638</t>
  </si>
  <si>
    <t>Stanchions for CJC Front</t>
  </si>
  <si>
    <t>114-3872166-2725864</t>
  </si>
  <si>
    <t>112-6762234-1761053</t>
  </si>
  <si>
    <t>American Solutions for Business</t>
  </si>
  <si>
    <t>INV04737644</t>
  </si>
  <si>
    <t>Covercraft Industries LLC</t>
  </si>
  <si>
    <t>Disposable Gown</t>
  </si>
  <si>
    <t>IN8840942</t>
  </si>
  <si>
    <t>DGS Import</t>
  </si>
  <si>
    <t>COVID Sneeze Guards</t>
  </si>
  <si>
    <t>114-9855767-3346632</t>
  </si>
  <si>
    <t>DLT Solutions LLC</t>
  </si>
  <si>
    <t>AWS Consulting County</t>
  </si>
  <si>
    <t xml:space="preserve">SI479890 </t>
  </si>
  <si>
    <t>6-993-59750</t>
  </si>
  <si>
    <t>7-023-18212</t>
  </si>
  <si>
    <t>FlexBooker LLC</t>
  </si>
  <si>
    <t>Appointment Scheduling software for DMV</t>
  </si>
  <si>
    <t>INV-4112</t>
  </si>
  <si>
    <t>Grainger</t>
  </si>
  <si>
    <t xml:space="preserve">Floor sign for Social distancing  </t>
  </si>
  <si>
    <t>Hepa Air Purifier and Filter</t>
  </si>
  <si>
    <t>W953150815</t>
  </si>
  <si>
    <t>Quarantine Shelter Beds</t>
  </si>
  <si>
    <t>Johnson MD, Robin E</t>
  </si>
  <si>
    <t xml:space="preserve">Medical Director COVID Services </t>
  </si>
  <si>
    <t>2020-05</t>
  </si>
  <si>
    <t>KRDO TV</t>
  </si>
  <si>
    <t>518620-1</t>
  </si>
  <si>
    <t>Mallory Safety and Supply LLC</t>
  </si>
  <si>
    <t xml:space="preserve">N95 Face Mask </t>
  </si>
  <si>
    <t>MCS Portable Restroom</t>
  </si>
  <si>
    <t xml:space="preserve">2 Portable Handwashing Sinks </t>
  </si>
  <si>
    <t>492393-000000</t>
  </si>
  <si>
    <t>484903976-001</t>
  </si>
  <si>
    <t>485765558-001A</t>
  </si>
  <si>
    <t>493933-000000</t>
  </si>
  <si>
    <t>486433183-001</t>
  </si>
  <si>
    <t xml:space="preserve">Ink Cartridge </t>
  </si>
  <si>
    <t>478254886-001</t>
  </si>
  <si>
    <t>478256797-001</t>
  </si>
  <si>
    <t>471124854-001</t>
  </si>
  <si>
    <t>Mousepad</t>
  </si>
  <si>
    <t>Robert Half Technology</t>
  </si>
  <si>
    <t>Temp Emp AV Tech</t>
  </si>
  <si>
    <t>Staples Business Advantage</t>
  </si>
  <si>
    <t>7307511733A</t>
  </si>
  <si>
    <t>7307758230A</t>
  </si>
  <si>
    <t>7307465746A</t>
  </si>
  <si>
    <t xml:space="preserve">Disposable Face Mask </t>
  </si>
  <si>
    <t>7307504406-000001</t>
  </si>
  <si>
    <t>Disinfectant Spray</t>
  </si>
  <si>
    <t>7307504406-000002</t>
  </si>
  <si>
    <t>RENT JULY 2020</t>
  </si>
  <si>
    <t xml:space="preserve">A &amp; C Plastics </t>
  </si>
  <si>
    <t xml:space="preserve">Plastic face Guards </t>
  </si>
  <si>
    <t>111-9288840-2337850-a</t>
  </si>
  <si>
    <t>11-5105035-7552229</t>
  </si>
  <si>
    <t xml:space="preserve">PVC bending machine </t>
  </si>
  <si>
    <t>11-5503612-1861039</t>
  </si>
  <si>
    <t>111-1196675-9428242 A/El Paso 223875-RJ</t>
  </si>
  <si>
    <t>111-4628953-3595434 A/El Paso 223875-RJ</t>
  </si>
  <si>
    <t>111-1196675-9428242/El Paso 223875-RJ</t>
  </si>
  <si>
    <t>111-8985126-6716237/El Paso 223875-RJ</t>
  </si>
  <si>
    <t>111-3877964-7932239/El Paso 223875-RJ</t>
  </si>
  <si>
    <t>111-4628953-3595434/El Paso 223875-RJ</t>
  </si>
  <si>
    <t>112-0051794-7337845 A/El Paso 223875-RJ</t>
  </si>
  <si>
    <t>112-3752483-2300200/El Paso 223875-RJ</t>
  </si>
  <si>
    <t>114-8615736-4086619/El Paso 223875-RJ</t>
  </si>
  <si>
    <t>111-1196675-9428242 B/El Paso 223875-RJ</t>
  </si>
  <si>
    <t>111-4774962-8024214/ EL Paso 223953-RJ</t>
  </si>
  <si>
    <t>111-2217746-8913000 /EL Paso 223953-RJ</t>
  </si>
  <si>
    <t>111-4774962-8024214 B/EL Paso 223953-RJ</t>
  </si>
  <si>
    <t>WIFI Adapter for Desktop -CARES</t>
  </si>
  <si>
    <t>8661866</t>
  </si>
  <si>
    <t xml:space="preserve">WIFI Adapter for Desktop conversion </t>
  </si>
  <si>
    <t>1762666</t>
  </si>
  <si>
    <t xml:space="preserve">WIFI Ranger Extender </t>
  </si>
  <si>
    <t>1267430</t>
  </si>
  <si>
    <t xml:space="preserve">Keyboard cover (pack of 20) </t>
  </si>
  <si>
    <t>7179411</t>
  </si>
  <si>
    <t xml:space="preserve">Transparent Tape (pack of 12) </t>
  </si>
  <si>
    <t>6569805</t>
  </si>
  <si>
    <t xml:space="preserve">Scotch Tape Dispenser </t>
  </si>
  <si>
    <t>Post-it 1.5 X 2 (pack of 12)</t>
  </si>
  <si>
    <t>Post-it 3 X 3 (pack of 12)</t>
  </si>
  <si>
    <t>5 X 8 Writing Pad (pack of 12)</t>
  </si>
  <si>
    <t xml:space="preserve">8.5 X 11 Witting Pad (pack of 12) </t>
  </si>
  <si>
    <t xml:space="preserve">Peal and Seal Envelopes (box of 100) </t>
  </si>
  <si>
    <t xml:space="preserve">Acrylic Business Card Holder (pack of 3) </t>
  </si>
  <si>
    <t xml:space="preserve">Small Paper Clips (30 boxes) </t>
  </si>
  <si>
    <t>BIC Round Ballpoint Pen Black (pack of 144)</t>
  </si>
  <si>
    <t>BIC Round Ballpoint Pen Black (pack of 60)</t>
  </si>
  <si>
    <t>BIC Round Ballpoint Pen Blue (pack of 60)</t>
  </si>
  <si>
    <t xml:space="preserve">Mesh Pencil Cup (pack of 4) </t>
  </si>
  <si>
    <t xml:space="preserve">NETGEAR WIFI Router </t>
  </si>
  <si>
    <t>8882611</t>
  </si>
  <si>
    <t>Chavez, Rebecca</t>
  </si>
  <si>
    <t>796092-3/26/20/ El Paso 223875-RJ</t>
  </si>
  <si>
    <t>Cintas First Aid &amp; Safety</t>
  </si>
  <si>
    <t>Safety Supplies</t>
  </si>
  <si>
    <t>111-1891245-6796208/ Multiples  invoices</t>
  </si>
  <si>
    <t>113-0938723-0911422</t>
  </si>
  <si>
    <t>PETTY CASH 3/9/2020</t>
  </si>
  <si>
    <t>PETTY CASH 03/09/2020</t>
  </si>
  <si>
    <t>CW-052152-4/23/20 / El Paso 223953-RJ</t>
  </si>
  <si>
    <t>CW-019145-4/23/20 / El Paso 223953-RJ</t>
  </si>
  <si>
    <t xml:space="preserve">Grainger </t>
  </si>
  <si>
    <t>Lowes</t>
  </si>
  <si>
    <t xml:space="preserve">Large buckets for storage of hand sanitizer </t>
  </si>
  <si>
    <t>15203/ El Paso 223875-RJ</t>
  </si>
  <si>
    <t xml:space="preserve">Mobile Mini </t>
  </si>
  <si>
    <t>Storage containers for PPE  supplies</t>
  </si>
  <si>
    <t>452194014-001/El Paso 223875-RJ</t>
  </si>
  <si>
    <t>Spring44 Distilling Inc</t>
  </si>
  <si>
    <t>89252/ El Paso 223875-RJ</t>
  </si>
  <si>
    <t>7306082993 A /El Paso 223875-RJ</t>
  </si>
  <si>
    <t>7306055707 A / El Paso 223875-RJ</t>
  </si>
  <si>
    <t>HAND SANITIZER PROJECT /El Paso 223875-RJ</t>
  </si>
  <si>
    <t>094105 A/El Paso 223875-RJ</t>
  </si>
  <si>
    <t>042871 A/El Paso 223875-RJ</t>
  </si>
  <si>
    <t>046761 A/El Paso 223875-RJ</t>
  </si>
  <si>
    <t>030602 A/El Paso 223875-RJ</t>
  </si>
  <si>
    <t xml:space="preserve">Cell phones/minutes for children living out of home court ordered visitation </t>
  </si>
  <si>
    <t xml:space="preserve">46761 /El Paso 223875-RJ </t>
  </si>
  <si>
    <t>82455 / El Paso 223875-RJ</t>
  </si>
  <si>
    <t xml:space="preserve">73813 /El Paso 223875-RJ </t>
  </si>
  <si>
    <t xml:space="preserve">78117/ El Paso 223875-RJ </t>
  </si>
  <si>
    <t xml:space="preserve">82707/ El Paso 223875-RJ </t>
  </si>
  <si>
    <t xml:space="preserve">71315/ El Paso 223875-RJ </t>
  </si>
  <si>
    <t xml:space="preserve">71725/ El Paso 223875-RJ </t>
  </si>
  <si>
    <t xml:space="preserve">94105/ El Paso 223875-RJ </t>
  </si>
  <si>
    <t xml:space="preserve">59312/ El Paso 223875-RJ </t>
  </si>
  <si>
    <t xml:space="preserve">34925/ El Paso 223875-RJ </t>
  </si>
  <si>
    <t xml:space="preserve">88233/ El Paso 223875-RJ </t>
  </si>
  <si>
    <t xml:space="preserve">20240/ El Paso 223875-RJ </t>
  </si>
  <si>
    <t xml:space="preserve">42871/ El Paso 223875-RJ </t>
  </si>
  <si>
    <t xml:space="preserve">32218 /El Paso 223875-RJ </t>
  </si>
  <si>
    <t xml:space="preserve">30602/ El Paso 223875-RJ </t>
  </si>
  <si>
    <t xml:space="preserve">94289/ El Paso 223875-RJ </t>
  </si>
  <si>
    <t xml:space="preserve">16017/El Paso 223875-RJ </t>
  </si>
  <si>
    <t xml:space="preserve">73512/ El Paso 223875-RJ </t>
  </si>
  <si>
    <t>79059268/El Paso 223875-RJ</t>
  </si>
  <si>
    <t>79100922/El Paso 223875-RJ</t>
  </si>
  <si>
    <t>Town of Green Mtn Falls</t>
  </si>
  <si>
    <t xml:space="preserve">Jefferson County Department of Human Services </t>
  </si>
  <si>
    <t xml:space="preserve">County Attorney </t>
  </si>
  <si>
    <t xml:space="preserve">Planning &amp; Community Development </t>
  </si>
  <si>
    <t>Disinfectants Wipes</t>
  </si>
  <si>
    <t xml:space="preserve">State of Colorado Judicial Department </t>
  </si>
  <si>
    <t xml:space="preserve">Weatherly Investments LLC </t>
  </si>
  <si>
    <t>Fit SW</t>
  </si>
  <si>
    <t xml:space="preserve">Community Services </t>
  </si>
  <si>
    <t xml:space="preserve">Face Masks </t>
  </si>
  <si>
    <t>HAND SANITIZER PROJECT/ El Paso 223875-RJ</t>
  </si>
  <si>
    <t xml:space="preserve">Tags with wires </t>
  </si>
  <si>
    <t>cable, adapter HDMI</t>
  </si>
  <si>
    <t>Fit Body Studio LLC</t>
  </si>
  <si>
    <t>TMC Industries,Inc</t>
  </si>
  <si>
    <t>Total for June-2020</t>
  </si>
  <si>
    <t>Total for May -2020</t>
  </si>
  <si>
    <t>District Attorney</t>
  </si>
  <si>
    <t xml:space="preserve">Coroner </t>
  </si>
  <si>
    <t xml:space="preserve">Human Services </t>
  </si>
  <si>
    <t xml:space="preserve">Facilities </t>
  </si>
  <si>
    <t xml:space="preserve">Inter-Agency Relation </t>
  </si>
  <si>
    <t>Total for July-2020</t>
  </si>
  <si>
    <t xml:space="preserve">Total Year to Date </t>
  </si>
  <si>
    <t xml:space="preserve">Wal-Mart CAR EPC Petty Cash </t>
  </si>
  <si>
    <t xml:space="preserve">Harbor Freight -CAR EPC Petty CASH </t>
  </si>
  <si>
    <t>Microfiber Wholesale</t>
  </si>
  <si>
    <t>Concrete Couch</t>
  </si>
  <si>
    <t>The New Falcon Herald Newspaper</t>
  </si>
  <si>
    <t>Armored Knights Inc</t>
  </si>
  <si>
    <t xml:space="preserve">Walmart -CAR EPC Petty Cash </t>
  </si>
  <si>
    <t>Lowe's Home Improvement Warehouse</t>
  </si>
  <si>
    <t>The Webstaurant Store Inc</t>
  </si>
  <si>
    <t>Cumulus Media Inc</t>
  </si>
  <si>
    <t>Colorado Party Rentals</t>
  </si>
  <si>
    <t>Health Quest Medical Inc</t>
  </si>
  <si>
    <t>Downtown Partnership of COS</t>
  </si>
  <si>
    <t>CO Spgs Convention &amp; Visitors</t>
  </si>
  <si>
    <t>CO Springs Chamber of Commerce</t>
  </si>
  <si>
    <t>Pikes Peak Region Attractions</t>
  </si>
  <si>
    <t xml:space="preserve">Manitou Springs Chamber </t>
  </si>
  <si>
    <t>Housing &amp; Building Assoc of Co</t>
  </si>
  <si>
    <t>Southern Colorado Women's</t>
  </si>
  <si>
    <t>Tri-Lakes Chamber of Commerce</t>
  </si>
  <si>
    <t>Roadrunner Pizza &amp; Pasta</t>
  </si>
  <si>
    <t>Dollar Tree Stores Inc</t>
  </si>
  <si>
    <t>Zoom Video Communications Inc</t>
  </si>
  <si>
    <t>Revision Inc</t>
  </si>
  <si>
    <t>Zircon Container Company</t>
  </si>
  <si>
    <t>Circle K Stores Inc</t>
  </si>
  <si>
    <t>Costco Wholesale</t>
  </si>
  <si>
    <t>Affordable Medical Supply Co</t>
  </si>
  <si>
    <t>Language Link</t>
  </si>
  <si>
    <t>Design Rangers</t>
  </si>
  <si>
    <t>Epic Solutions</t>
  </si>
  <si>
    <t>Western States Fire Protection</t>
  </si>
  <si>
    <t>Arrow Moving &amp; Storage Co Inc</t>
  </si>
  <si>
    <t>Longo Plumbing</t>
  </si>
  <si>
    <t>Bruno's Party Time Rental</t>
  </si>
  <si>
    <t>Government Finance Officers Association</t>
  </si>
  <si>
    <t>Soap for Plexiglass</t>
  </si>
  <si>
    <t>Nitrile Gloves</t>
  </si>
  <si>
    <t>Operating Supplies</t>
  </si>
  <si>
    <t>Nitrile Gloves - Small</t>
  </si>
  <si>
    <t>Disposable Microfiber Cloths</t>
  </si>
  <si>
    <t>HEPA Air Purifier &amp; Filters</t>
  </si>
  <si>
    <t>Plantronics S12 Headset</t>
  </si>
  <si>
    <t>USB Extension Cable - MV</t>
  </si>
  <si>
    <t>Promote Stay Home/Healthy</t>
  </si>
  <si>
    <t>Promoting MV Online/Kiosk Serv</t>
  </si>
  <si>
    <t>Saturday Pickup Service</t>
  </si>
  <si>
    <t>Alcohol Pads - DL Stations</t>
  </si>
  <si>
    <t>Iso Alcohol &amp; Hand Sanitizer</t>
  </si>
  <si>
    <t>Isopropyl Alcohol</t>
  </si>
  <si>
    <t>Totes for VSPCs</t>
  </si>
  <si>
    <t>Plastic Organizers/Bins For VSPC's</t>
  </si>
  <si>
    <t>Trash bags for ballot runners</t>
  </si>
  <si>
    <t>18" x 60" Folding Tables</t>
  </si>
  <si>
    <t>Promotion Mail Ballot</t>
  </si>
  <si>
    <t>Promoting Mail Ballot</t>
  </si>
  <si>
    <t>Stanchion Rental - VSPCs</t>
  </si>
  <si>
    <t>Staff for Health Screening</t>
  </si>
  <si>
    <t>15 Thermometers</t>
  </si>
  <si>
    <t>Fed Ex mailing charges NTE</t>
  </si>
  <si>
    <t>PPE Safety Supplies</t>
  </si>
  <si>
    <t>Hand Sanitizer/Covid19</t>
  </si>
  <si>
    <t>Protexus Sprayer</t>
  </si>
  <si>
    <t>Disinfectant Sprayer</t>
  </si>
  <si>
    <t>Mouse/USB Cords</t>
  </si>
  <si>
    <t>Headsets and Keyboards</t>
  </si>
  <si>
    <t>G5 Upgrade</t>
  </si>
  <si>
    <t>Project Coordinator - Sudan</t>
  </si>
  <si>
    <t>PPE-Disposable Gloves</t>
  </si>
  <si>
    <t>PPE - Masks</t>
  </si>
  <si>
    <t>eVoice Monthly Fee - JIC</t>
  </si>
  <si>
    <t>40' Storage Container</t>
  </si>
  <si>
    <t>Lock</t>
  </si>
  <si>
    <t xml:space="preserve">COVID19 Paper clips/Avery labels binder clips </t>
  </si>
  <si>
    <t>jBlast Fax Services</t>
  </si>
  <si>
    <t>Gloves</t>
  </si>
  <si>
    <t>COVID Cell Phone 4/21-5/20/2020</t>
  </si>
  <si>
    <t>COVID Cell Phone 4/27-5/26/2020</t>
  </si>
  <si>
    <t>COVID Cell Phone 5/2-6/1/2020</t>
  </si>
  <si>
    <t>COVID Cell Phone 5/27-6/26/2020</t>
  </si>
  <si>
    <t>COVID Cell Phone 5/21-6/20/2020</t>
  </si>
  <si>
    <t xml:space="preserve">COVID Consulting for messaging </t>
  </si>
  <si>
    <t xml:space="preserve">Sign Language Translation </t>
  </si>
  <si>
    <t>Temp AV Tech</t>
  </si>
  <si>
    <t>Belt Barriers</t>
  </si>
  <si>
    <t>2-Fire Extinguishers</t>
  </si>
  <si>
    <t>ADA Toilet Install</t>
  </si>
  <si>
    <t>Stanchions</t>
  </si>
  <si>
    <t>COVID Financial Training</t>
  </si>
  <si>
    <t>IT</t>
  </si>
  <si>
    <t>7308559986A</t>
  </si>
  <si>
    <t>7308189179A</t>
  </si>
  <si>
    <t>502977136-001</t>
  </si>
  <si>
    <t>C&amp;R PETTY CASH 070220</t>
  </si>
  <si>
    <t>C&amp;R PETTY CASH 072320</t>
  </si>
  <si>
    <t>7308441617A</t>
  </si>
  <si>
    <t>7308828375A</t>
  </si>
  <si>
    <t>7308666823A</t>
  </si>
  <si>
    <t>111-9308321-6872213</t>
  </si>
  <si>
    <t>W861229474</t>
  </si>
  <si>
    <t>XXW9100</t>
  </si>
  <si>
    <t>114-9300147-6714660</t>
  </si>
  <si>
    <t>1604839-2</t>
  </si>
  <si>
    <t>114-0378628-0490638</t>
  </si>
  <si>
    <t>BB2489598</t>
  </si>
  <si>
    <t>BB2489596</t>
  </si>
  <si>
    <t>BB2489593</t>
  </si>
  <si>
    <t>BB2489583</t>
  </si>
  <si>
    <t>BB2489587</t>
  </si>
  <si>
    <t>BB2489591</t>
  </si>
  <si>
    <t>29079-2</t>
  </si>
  <si>
    <t>112-1114450-6869061</t>
  </si>
  <si>
    <t>112-3032891-2946616</t>
  </si>
  <si>
    <t>112-2023995-9509005</t>
  </si>
  <si>
    <t>112-7560882-9209849</t>
  </si>
  <si>
    <t>112-3950324-0490633</t>
  </si>
  <si>
    <t>112-8666936-9256204</t>
  </si>
  <si>
    <t>112-6936520-1332267</t>
  </si>
  <si>
    <t>112-4735301-7169047</t>
  </si>
  <si>
    <t>7-048-54155</t>
  </si>
  <si>
    <t>EPC CARESACT501C6/4 GRANT</t>
  </si>
  <si>
    <t>EZ RELIEF FUND 7-2-2020</t>
  </si>
  <si>
    <t>111-9179047-7165838</t>
  </si>
  <si>
    <t>111-9829013-6063455</t>
  </si>
  <si>
    <t>111-2232723-7679441</t>
  </si>
  <si>
    <t>111-0196548-1022662</t>
  </si>
  <si>
    <t>111-4322557-2497818</t>
  </si>
  <si>
    <t>111-3194275-3578644</t>
  </si>
  <si>
    <t>111-0833681-8985032</t>
  </si>
  <si>
    <t>113-7670727-3109866</t>
  </si>
  <si>
    <t>112-0309332-6904237</t>
  </si>
  <si>
    <t>INV13656495</t>
  </si>
  <si>
    <t>INV18472829</t>
  </si>
  <si>
    <t>114-0454758-6367432</t>
  </si>
  <si>
    <t>114-5322559-7499431</t>
  </si>
  <si>
    <t>114-9248553-4121055</t>
  </si>
  <si>
    <t>114-1615459-7674663</t>
  </si>
  <si>
    <t>114-6536692-4353030</t>
  </si>
  <si>
    <t>114-1719930-7366643</t>
  </si>
  <si>
    <t xml:space="preserve"> 114-9098787-8985830</t>
  </si>
  <si>
    <t xml:space="preserve"> 114-7923254-6470647</t>
  </si>
  <si>
    <t xml:space="preserve"> 114-3367390-4249065</t>
  </si>
  <si>
    <t>SI484030</t>
  </si>
  <si>
    <t>EPC-PROJCOORDINATOR-INV01</t>
  </si>
  <si>
    <t>EPC-PROJECTMANAGER-INV01</t>
  </si>
  <si>
    <t>INV04794277</t>
  </si>
  <si>
    <t>C1647555-3</t>
  </si>
  <si>
    <t>7309342591-000-001</t>
  </si>
  <si>
    <t>287284611344X05282020</t>
  </si>
  <si>
    <t>287231302029X06042020</t>
  </si>
  <si>
    <t>287231302029X07042020</t>
  </si>
  <si>
    <t>287284611344X06282020</t>
  </si>
  <si>
    <t>20-13-CARES</t>
  </si>
  <si>
    <t>2020-06</t>
  </si>
  <si>
    <t>114-2133561-5018620</t>
  </si>
  <si>
    <t>114-9819195-0472248</t>
  </si>
  <si>
    <t>114-2788682-5346653</t>
  </si>
  <si>
    <t>114-2549656-7492261</t>
  </si>
  <si>
    <t>114-8708994-9809819</t>
  </si>
  <si>
    <t>WSF290359</t>
  </si>
  <si>
    <t>CS 69031</t>
  </si>
  <si>
    <t>Sign Tech</t>
  </si>
  <si>
    <t xml:space="preserve">Sign for Court House Closing </t>
  </si>
  <si>
    <t xml:space="preserve">Mobile Mini Storage </t>
  </si>
  <si>
    <t xml:space="preserve">Containers for PPE </t>
  </si>
  <si>
    <t xml:space="preserve">Blazer Electric Supply </t>
  </si>
  <si>
    <t>Supplies for PPE</t>
  </si>
  <si>
    <t>S002034072 001</t>
  </si>
  <si>
    <t xml:space="preserve">Positive Office Solutions </t>
  </si>
  <si>
    <t xml:space="preserve">Plastic Shields </t>
  </si>
  <si>
    <t>113-3602790-7454643</t>
  </si>
  <si>
    <t xml:space="preserve">Potable tables </t>
  </si>
  <si>
    <t xml:space="preserve">Portable tables </t>
  </si>
  <si>
    <t xml:space="preserve">Parts master </t>
  </si>
  <si>
    <t>Ramah</t>
  </si>
  <si>
    <t xml:space="preserve">Disbursement to Ramah CARES Act Funds </t>
  </si>
  <si>
    <t>Calhan</t>
  </si>
  <si>
    <t xml:space="preserve">Disbursement to Calhan CARES Act Funds </t>
  </si>
  <si>
    <t xml:space="preserve">Palmer Lake </t>
  </si>
  <si>
    <t xml:space="preserve">Disbursement to Palmer Lake CARES Act Funds </t>
  </si>
  <si>
    <t>Subscription</t>
  </si>
  <si>
    <t>Microsoft Licenses</t>
  </si>
  <si>
    <t xml:space="preserve">COVID Business Relief Grant   </t>
  </si>
  <si>
    <t>Ice for COVID19 Testing site</t>
  </si>
  <si>
    <t xml:space="preserve">COVID Grant Relief  </t>
  </si>
  <si>
    <t xml:space="preserve">Snacks/Wipes/Storage bags for COVID19 Testing site </t>
  </si>
  <si>
    <t>Online Scheduling software</t>
  </si>
  <si>
    <t xml:space="preserve">Avery Labels for COVID19 Testing site </t>
  </si>
  <si>
    <t>Wrist bands for testing</t>
  </si>
  <si>
    <t>Move items to Pop-up location</t>
  </si>
  <si>
    <t>AWS Consulting IT services County</t>
  </si>
  <si>
    <t xml:space="preserve">Comminution Covid-19 </t>
  </si>
  <si>
    <t>Hug Speak Inc</t>
  </si>
  <si>
    <t xml:space="preserve">Multiple invoices </t>
  </si>
  <si>
    <t xml:space="preserve">Community Services-Environmental Services </t>
  </si>
  <si>
    <t>Community Service-Parks</t>
  </si>
  <si>
    <t xml:space="preserve">Pikes Peak Workforce Center </t>
  </si>
  <si>
    <t xml:space="preserve">Emp Benefits Management </t>
  </si>
  <si>
    <t xml:space="preserve">Mar-July 2020 Increase Medical Claim Self Insurance </t>
  </si>
  <si>
    <t>Mar-July 2020</t>
  </si>
  <si>
    <t>Colorado Springs Hispanic Chamber</t>
  </si>
  <si>
    <t xml:space="preserve">Jefferson County Department </t>
  </si>
  <si>
    <t>Empty Gallon Containers for hand sanitizer</t>
  </si>
  <si>
    <t>Misc. Office Supplies for COVID new site</t>
  </si>
  <si>
    <t>Harbor Freight Tools</t>
  </si>
  <si>
    <t xml:space="preserve">Racks and storage need for Property Conveyor </t>
  </si>
  <si>
    <t>INV04809126</t>
  </si>
  <si>
    <t>Cintas Document Management</t>
  </si>
  <si>
    <t>Administration Support</t>
  </si>
  <si>
    <t>Sanitizer Dispensers</t>
  </si>
  <si>
    <t>111-8135144-0437021</t>
  </si>
  <si>
    <t>51 EC Inc</t>
  </si>
  <si>
    <t>Apex Companies LLC</t>
  </si>
  <si>
    <t>Tremmel Design Group LLC</t>
  </si>
  <si>
    <t>CSC-PPWFC/Health Remodel</t>
  </si>
  <si>
    <t>Quality Rubber Stamps</t>
  </si>
  <si>
    <t>Job Store Staffing</t>
  </si>
  <si>
    <t>111-6863737-3633840</t>
  </si>
  <si>
    <t>Skype - Microsoft</t>
  </si>
  <si>
    <t>The Creative Group</t>
  </si>
  <si>
    <t>111-4610926-7649812</t>
  </si>
  <si>
    <t>111-5210627-6277863</t>
  </si>
  <si>
    <t>Pikes Peak Regional Building D</t>
  </si>
  <si>
    <t>CARES ACT REIMB 7/29/20</t>
  </si>
  <si>
    <t>113-6112779-2350651</t>
  </si>
  <si>
    <t>113-8054419-1125829</t>
  </si>
  <si>
    <t>113-0175948-5053036</t>
  </si>
  <si>
    <t>113-4436953-2730660</t>
  </si>
  <si>
    <t>113-6991719-2665859</t>
  </si>
  <si>
    <t>113-4547766-8438666</t>
  </si>
  <si>
    <t>Microphones &amp; Cables</t>
  </si>
  <si>
    <t>ZCX7897</t>
  </si>
  <si>
    <t>TEKsystems Inc</t>
  </si>
  <si>
    <t>MX07942911</t>
  </si>
  <si>
    <t>MX07942912</t>
  </si>
  <si>
    <t>MX07942913</t>
  </si>
  <si>
    <t>MX07942914</t>
  </si>
  <si>
    <t>MX07963102</t>
  </si>
  <si>
    <t>MX07974181</t>
  </si>
  <si>
    <t>EPC PROJ MGR INV 02</t>
  </si>
  <si>
    <t>EPC PROJ CORD INV 02</t>
  </si>
  <si>
    <t>7 Adobe Pro Licenses</t>
  </si>
  <si>
    <t>Surface Pro</t>
  </si>
  <si>
    <t>ZDP2190</t>
  </si>
  <si>
    <t>ZFT6149</t>
  </si>
  <si>
    <t>MacBook &amp; MacBook Pro</t>
  </si>
  <si>
    <t>AC20601000</t>
  </si>
  <si>
    <t>AC20659679</t>
  </si>
  <si>
    <t xml:space="preserve">Paper Towels/Cleaning clothes </t>
  </si>
  <si>
    <t>102432513001A</t>
  </si>
  <si>
    <t>107321074-001A</t>
  </si>
  <si>
    <t>7308886914A</t>
  </si>
  <si>
    <t>1604839-3</t>
  </si>
  <si>
    <t>518620-2</t>
  </si>
  <si>
    <t>Ballot Marking Pens</t>
  </si>
  <si>
    <t xml:space="preserve">Elections </t>
  </si>
  <si>
    <t>SignTech Inc</t>
  </si>
  <si>
    <t>VSPC Banner - Exterior</t>
  </si>
  <si>
    <t>VSPC Banner - Interior</t>
  </si>
  <si>
    <t>Banner Installation &amp; Removal</t>
  </si>
  <si>
    <t>Promotion of Mail Ballot</t>
  </si>
  <si>
    <t>BB2520950</t>
  </si>
  <si>
    <t>BB2520948</t>
  </si>
  <si>
    <t>BB2520949</t>
  </si>
  <si>
    <t>Promoting Mail Ballots</t>
  </si>
  <si>
    <t>BB2520952</t>
  </si>
  <si>
    <t>BB2520953</t>
  </si>
  <si>
    <t xml:space="preserve"> BB2520951</t>
  </si>
  <si>
    <t>Magnetic Signs for Drop Box</t>
  </si>
  <si>
    <t>VWR International LLC</t>
  </si>
  <si>
    <t>Autopsy Trays &amp; Shrouds</t>
  </si>
  <si>
    <t>C16400</t>
  </si>
  <si>
    <t>20-1109</t>
  </si>
  <si>
    <t>28 - Video Conf. Cameras</t>
  </si>
  <si>
    <t>30 - Computers &amp; Monitors</t>
  </si>
  <si>
    <t>Electric Plan C-128854</t>
  </si>
  <si>
    <t>Remodel of Sheriff's Training</t>
  </si>
  <si>
    <t>PO #8113754 (APP #1)</t>
  </si>
  <si>
    <t>Pratum Construction</t>
  </si>
  <si>
    <t>Inmate Property Storage System</t>
  </si>
  <si>
    <t>2020-01</t>
  </si>
  <si>
    <t>LP-USA LLC</t>
  </si>
  <si>
    <t>UV-BOX-E3/40H-NX-R</t>
  </si>
  <si>
    <t>UV-Box-E3/40H-NX-R</t>
  </si>
  <si>
    <t>UV-CABINET-H-NX-1/5</t>
  </si>
  <si>
    <t>Bleach Wipes</t>
  </si>
  <si>
    <t>7309586865-000001</t>
  </si>
  <si>
    <t>2 Handwashing Sinks/Maint</t>
  </si>
  <si>
    <t>FTSE-001-1</t>
  </si>
  <si>
    <t>FTSE-001-2</t>
  </si>
  <si>
    <t xml:space="preserve">Amazon </t>
  </si>
  <si>
    <t xml:space="preserve">Laptop Sleeves </t>
  </si>
  <si>
    <t>114-8498046.7518635</t>
  </si>
  <si>
    <t xml:space="preserve">AT&amp;T Mobility </t>
  </si>
  <si>
    <t>287274393374x05042020</t>
  </si>
  <si>
    <t>LogMeIn Subscription</t>
  </si>
  <si>
    <t>Clark-Trujillo, Tiffany</t>
  </si>
  <si>
    <t>Fans for Temp. Location</t>
  </si>
  <si>
    <t>C-TRUJILLO REIMBURSEMENT</t>
  </si>
  <si>
    <t>112-2629575-3243451</t>
  </si>
  <si>
    <t>112-3126817-5541053</t>
  </si>
  <si>
    <t>112-7074109-6889862</t>
  </si>
  <si>
    <t>113-0150761-7221829</t>
  </si>
  <si>
    <t>R-56074</t>
  </si>
  <si>
    <t>Rowley, Justin</t>
  </si>
  <si>
    <t>ROWLEY-REIMBURSEMENT</t>
  </si>
  <si>
    <t>A-Mark Stamps/Budget Sign</t>
  </si>
  <si>
    <t>Key Tags</t>
  </si>
  <si>
    <t>Network Equipment</t>
  </si>
  <si>
    <t>IE9058501</t>
  </si>
  <si>
    <t>ZFS8477</t>
  </si>
  <si>
    <t>ZFJ5930</t>
  </si>
  <si>
    <t>Burning Glass International</t>
  </si>
  <si>
    <t>Labor insight license package</t>
  </si>
  <si>
    <t>Kleen-Tech Acquisition LLC</t>
  </si>
  <si>
    <t>Mat Service</t>
  </si>
  <si>
    <t>Deinstall &amp; Install Printer</t>
  </si>
  <si>
    <t>Locksmiths Colorado Springs</t>
  </si>
  <si>
    <t>Re-Key Service</t>
  </si>
  <si>
    <t>061820 PPWFC</t>
  </si>
  <si>
    <t>Wetherly Investment LLC</t>
  </si>
  <si>
    <t>RENT AUGUST 2020</t>
  </si>
  <si>
    <t>111-4781384-6651429</t>
  </si>
  <si>
    <t>111-9890316-2166643</t>
  </si>
  <si>
    <t>111-1231523-3802656</t>
  </si>
  <si>
    <t>ZCR5126</t>
  </si>
  <si>
    <t>ZCQ6156</t>
  </si>
  <si>
    <t>ZCX4050</t>
  </si>
  <si>
    <t>ZDG0195</t>
  </si>
  <si>
    <t>ZFB4725</t>
  </si>
  <si>
    <t>113-9342488-1653040</t>
  </si>
  <si>
    <t>7-073-36351</t>
  </si>
  <si>
    <t>Shred-it USA LLC</t>
  </si>
  <si>
    <t>8180062079-2</t>
  </si>
  <si>
    <t xml:space="preserve">Ice for Testing Site </t>
  </si>
  <si>
    <t>City of Colorado Springs</t>
  </si>
  <si>
    <t>OS8280</t>
  </si>
  <si>
    <t>OS8254</t>
  </si>
  <si>
    <t>112-0043686-0389874</t>
  </si>
  <si>
    <t xml:space="preserve">1 month service for Scheduling software </t>
  </si>
  <si>
    <t xml:space="preserve">4 month service for Scheduling software </t>
  </si>
  <si>
    <t>113-8620503-3405816</t>
  </si>
  <si>
    <t>112-5227955-8859460</t>
  </si>
  <si>
    <t>2 Portable hand washing sinks -testing site</t>
  </si>
  <si>
    <t>W864557449</t>
  </si>
  <si>
    <t xml:space="preserve">US postal service </t>
  </si>
  <si>
    <t>interpreting for Covid19  testing sites</t>
  </si>
  <si>
    <t>Goodwill Staffing</t>
  </si>
  <si>
    <t>2020-07</t>
  </si>
  <si>
    <t>1546-9</t>
  </si>
  <si>
    <t>Mobile Mini</t>
  </si>
  <si>
    <t>Storage containers to Storage for COVID19 PPE</t>
  </si>
  <si>
    <t>IT Expenses-Covid19 Teleworking</t>
  </si>
  <si>
    <t>Batteries for Auto Hand Sanitizer station</t>
  </si>
  <si>
    <t>Express Employment Professional</t>
  </si>
  <si>
    <t>Print elect</t>
  </si>
  <si>
    <t xml:space="preserve">District Attorney </t>
  </si>
  <si>
    <t>Total for August-2020</t>
  </si>
  <si>
    <t xml:space="preserve">Skype Subscription </t>
  </si>
  <si>
    <t>8086000008134650000</t>
  </si>
  <si>
    <t xml:space="preserve"> Website Covid19 Services</t>
  </si>
  <si>
    <t xml:space="preserve">Paint -Shared work space configuration </t>
  </si>
  <si>
    <t xml:space="preserve">Sherman Williams </t>
  </si>
  <si>
    <t xml:space="preserve">COVID19 Case investigators </t>
  </si>
  <si>
    <t>ZFQ0130</t>
  </si>
  <si>
    <t>COVID Cell Service 6/2-7/1/2020</t>
  </si>
  <si>
    <t>Cell Services COVID19</t>
  </si>
  <si>
    <t>Electrical Drawings Sahwatch Garage</t>
  </si>
  <si>
    <t xml:space="preserve">Sample Testing &amp; Report Mold -Sheriff Training Center </t>
  </si>
  <si>
    <t>N95 Respirators for Healthcare Providers</t>
  </si>
  <si>
    <t>Chemical, Lab Supplies Autopsy COVID19</t>
  </si>
  <si>
    <t xml:space="preserve">Misc. supplies for pop up site </t>
  </si>
  <si>
    <t>Shredding for DHS -Shared work space</t>
  </si>
  <si>
    <t xml:space="preserve">Teleworking IT Equipment </t>
  </si>
  <si>
    <t>Live Scan Laptop</t>
  </si>
  <si>
    <t>5 Temp Cleaning Tech</t>
  </si>
  <si>
    <t>COVID19 Stamps for AP</t>
  </si>
  <si>
    <t>Public information</t>
  </si>
  <si>
    <t xml:space="preserve">Signage for pop-up office </t>
  </si>
  <si>
    <t>PPE Safety Supplies-COVID19</t>
  </si>
  <si>
    <t xml:space="preserve">Headsets for Teleworking </t>
  </si>
  <si>
    <t xml:space="preserve">Office Supplies COVID19 Pop-Site </t>
  </si>
  <si>
    <t xml:space="preserve">Webcam with microphone/phone charges </t>
  </si>
  <si>
    <t xml:space="preserve">Masks &amp; clear shields COVID-19 </t>
  </si>
  <si>
    <t xml:space="preserve">Phone chargers </t>
  </si>
  <si>
    <t xml:space="preserve">Docking Stations </t>
  </si>
  <si>
    <t xml:space="preserve">Monitor for Dual Docking Stations Teleworking </t>
  </si>
  <si>
    <t xml:space="preserve">Display Screens Teleworking Equipment </t>
  </si>
  <si>
    <t xml:space="preserve">Scanner &amp; Docking Stations Teleworking Equipment </t>
  </si>
  <si>
    <t xml:space="preserve">Scanners / Charging cables </t>
  </si>
  <si>
    <t xml:space="preserve">10 Document Scanners </t>
  </si>
  <si>
    <t xml:space="preserve">APC Smart Rack Tower Computers </t>
  </si>
  <si>
    <t xml:space="preserve">Shipping Charges for teleworking  Equipment </t>
  </si>
  <si>
    <t>Procurement Temp Employee</t>
  </si>
  <si>
    <t xml:space="preserve">Snacks for orientation COVID19 </t>
  </si>
  <si>
    <t xml:space="preserve">Election </t>
  </si>
  <si>
    <t>IT Project Manager for COVID19 Projects</t>
  </si>
  <si>
    <t xml:space="preserve">Temp Public Information Staff </t>
  </si>
  <si>
    <t>Coffee Pot &amp; Supplies</t>
  </si>
  <si>
    <t xml:space="preserve">COVID19 PPE Supplies </t>
  </si>
  <si>
    <t>iiCON Construction Group</t>
  </si>
  <si>
    <t xml:space="preserve">Motor Vehicles </t>
  </si>
  <si>
    <t xml:space="preserve">Postage -July -2020 </t>
  </si>
  <si>
    <t>Electrical Drawings Costilla Garage</t>
  </si>
  <si>
    <t xml:space="preserve">Planning &amp; Development </t>
  </si>
  <si>
    <t>Data Works Plus LLC</t>
  </si>
  <si>
    <t xml:space="preserve">Clerk &amp;Recorder </t>
  </si>
  <si>
    <t xml:space="preserve">Finance Services </t>
  </si>
  <si>
    <t xml:space="preserve">Laptops/ Docking Stations teleworking Equipment </t>
  </si>
  <si>
    <t>Supplies for Coved 19 Testing site</t>
  </si>
  <si>
    <t>Flex Booker LLC</t>
  </si>
  <si>
    <t>IU Globe Link LLC</t>
  </si>
  <si>
    <t>Konica Minolta Business Solution</t>
  </si>
  <si>
    <t>LogMeIn USA Inc</t>
  </si>
  <si>
    <t>Prepaid Postage Communication</t>
  </si>
  <si>
    <t>Common wheel Artists Coop</t>
  </si>
  <si>
    <t>8086000008134670000</t>
  </si>
  <si>
    <t>8054000002514220000</t>
  </si>
  <si>
    <t>8054000002514250000</t>
  </si>
  <si>
    <t xml:space="preserve">1114381211-3808208/invoices </t>
  </si>
  <si>
    <t>Economic Development -SBDC</t>
  </si>
  <si>
    <t>Spatialest Inc</t>
  </si>
  <si>
    <t>Electronic Appeals Process</t>
  </si>
  <si>
    <t>Assessor</t>
  </si>
  <si>
    <t>Software/ Hardware for CSC</t>
  </si>
  <si>
    <t>IE9060592A</t>
  </si>
  <si>
    <t>IE9060592</t>
  </si>
  <si>
    <t>Hardware - CSC 1st Floor</t>
  </si>
  <si>
    <t>IE9060456</t>
  </si>
  <si>
    <t>EMSI</t>
  </si>
  <si>
    <t>3 EMSI one-year licenses</t>
  </si>
  <si>
    <t>Software - CSC 1st Floor</t>
  </si>
  <si>
    <t>Baker &amp; King Security Services</t>
  </si>
  <si>
    <t>COVID Test Site Security Guard</t>
  </si>
  <si>
    <t>EPCOEM-08062020-01</t>
  </si>
  <si>
    <t>Thomas Scientific LLC</t>
  </si>
  <si>
    <t xml:space="preserve">Bio-hood system </t>
  </si>
  <si>
    <t>1555434-0</t>
  </si>
  <si>
    <t>Supplies for Covid 19 Testing site</t>
  </si>
  <si>
    <t>Lowe's Home Improvement Wareho</t>
  </si>
  <si>
    <t>Headset</t>
  </si>
  <si>
    <t>113-4934788-6736202</t>
  </si>
  <si>
    <t xml:space="preserve">Vinyl Gloves </t>
  </si>
  <si>
    <t>Justice Services Admin</t>
  </si>
  <si>
    <t>TracPhones Recharging</t>
  </si>
  <si>
    <t>000000 8/8/20</t>
  </si>
  <si>
    <t>420115 07/10/20</t>
  </si>
  <si>
    <t>420115 04/11/2020</t>
  </si>
  <si>
    <t>Pretrial Services</t>
  </si>
  <si>
    <t>TracPhones, Minutes</t>
  </si>
  <si>
    <t>8801941673/8801711213</t>
  </si>
  <si>
    <t>COVID-19 Medical Supplies</t>
  </si>
  <si>
    <t>114-8886737-3849820</t>
  </si>
  <si>
    <t>Rocky Mountain Bottled Water L</t>
  </si>
  <si>
    <t>Purchased Water</t>
  </si>
  <si>
    <t>C&amp;R Operations</t>
  </si>
  <si>
    <t>109995040-001A</t>
  </si>
  <si>
    <t>109499544-001A</t>
  </si>
  <si>
    <t>7311966309A</t>
  </si>
  <si>
    <t>3oz bottles to measure cleaner</t>
  </si>
  <si>
    <t>5803 1111 1407 2745 3086</t>
  </si>
  <si>
    <t xml:space="preserve">Supplies for First responders </t>
  </si>
  <si>
    <t>032901-5035010</t>
  </si>
  <si>
    <t>010053-8034721</t>
  </si>
  <si>
    <t>042505-3035152</t>
  </si>
  <si>
    <t>Tent Rental for Testing Site</t>
  </si>
  <si>
    <t>Financial Services</t>
  </si>
  <si>
    <t>114-4541401-0623417</t>
  </si>
  <si>
    <t>112-6815910-8877012</t>
  </si>
  <si>
    <t>Clorox Wipes</t>
  </si>
  <si>
    <t>Lysol Wipes</t>
  </si>
  <si>
    <t>48 pk AA Batteries</t>
  </si>
  <si>
    <t>4872054-041570</t>
  </si>
  <si>
    <t>111-8212352-2018626</t>
  </si>
  <si>
    <t>114-1215949-7841065</t>
  </si>
  <si>
    <t>Signage</t>
  </si>
  <si>
    <t>111-6099332-3350668</t>
  </si>
  <si>
    <t xml:space="preserve">Fuel For Covid19 Public Health Vehicle </t>
  </si>
  <si>
    <t>00-034055</t>
  </si>
  <si>
    <t>Complete Lighting of Colorado</t>
  </si>
  <si>
    <t>Lighting for CJC</t>
  </si>
  <si>
    <t>Crowd Control Store</t>
  </si>
  <si>
    <t>Stanchions - Retractable Belt</t>
  </si>
  <si>
    <t>FS.COM Inc</t>
  </si>
  <si>
    <t>Cisco GLC-SX-MM</t>
  </si>
  <si>
    <t>FS200805522762</t>
  </si>
  <si>
    <t>Hardware - CSC 2nd Floor</t>
  </si>
  <si>
    <t>IE9060455</t>
  </si>
  <si>
    <t>Camera Mounting Brackets</t>
  </si>
  <si>
    <t xml:space="preserve">Shipping Charges Software/Hardware for CSC </t>
  </si>
  <si>
    <t>7-106-64650</t>
  </si>
  <si>
    <t xml:space="preserve">Us postal Service </t>
  </si>
  <si>
    <t>Postage - Allocation AUGUST 2020</t>
  </si>
  <si>
    <t>JE</t>
  </si>
  <si>
    <t>COVID19 use Cell Phone 6/21-7/20/2020</t>
  </si>
  <si>
    <t>287284611344X07282020</t>
  </si>
  <si>
    <t>Cell Phone 6/27-7/26/2020</t>
  </si>
  <si>
    <t>287231302029X08042020</t>
  </si>
  <si>
    <t>Skype Subscription</t>
  </si>
  <si>
    <t>8054000002300310000</t>
  </si>
  <si>
    <t>507247-7/23/2020A</t>
  </si>
  <si>
    <t>507247-7/25/2020</t>
  </si>
  <si>
    <t>8054000002106600000</t>
  </si>
  <si>
    <t>8054000002300340000</t>
  </si>
  <si>
    <t>507247-3/23/2020</t>
  </si>
  <si>
    <t>507247-4/20/2020</t>
  </si>
  <si>
    <t>507247-5/23/2020</t>
  </si>
  <si>
    <t>507247-6/22/2020</t>
  </si>
  <si>
    <t>507247-7/22/2020</t>
  </si>
  <si>
    <t>507247-7/23/2020</t>
  </si>
  <si>
    <t>Comcast Cable Communications L</t>
  </si>
  <si>
    <t>CARES 1049 N Academy Blvd</t>
  </si>
  <si>
    <t>8497900012417923 06/19/20</t>
  </si>
  <si>
    <t>Colorado Springs Utilities</t>
  </si>
  <si>
    <t>0675335489 07/16/20</t>
  </si>
  <si>
    <t>Advantage Security Inc</t>
  </si>
  <si>
    <t>Security for pop-up location</t>
  </si>
  <si>
    <t>JAB Construction Inc</t>
  </si>
  <si>
    <t>ISR Strategies LLC</t>
  </si>
  <si>
    <t>Re-Employ Strategy</t>
  </si>
  <si>
    <t>506478 08/05/20</t>
  </si>
  <si>
    <t>Health screening at CSC, DA</t>
  </si>
  <si>
    <t>2 - Remote Commercial Advisor</t>
  </si>
  <si>
    <t>Procurement Temp</t>
  </si>
  <si>
    <t>Waste Management of Colorado S</t>
  </si>
  <si>
    <t>Clear out project</t>
  </si>
  <si>
    <t>6548585-2528-4</t>
  </si>
  <si>
    <t>MX07984357</t>
  </si>
  <si>
    <t>MX07993442</t>
  </si>
  <si>
    <t>MX08002994</t>
  </si>
  <si>
    <t>EPC-PROJECTCOORD-INV03</t>
  </si>
  <si>
    <t>EPC-PROJECTMANAGER-INV03</t>
  </si>
  <si>
    <t>Monthly Cleaning Service</t>
  </si>
  <si>
    <t xml:space="preserve">Medical Director COVID19 Services </t>
  </si>
  <si>
    <t>2020-08</t>
  </si>
  <si>
    <t xml:space="preserve">Temp PIO Staff </t>
  </si>
  <si>
    <t>Temp PIO Staff</t>
  </si>
  <si>
    <t>Cap Fire Sprinkler Heads</t>
  </si>
  <si>
    <t>WSF300051</t>
  </si>
  <si>
    <t>Miller, Christopher</t>
  </si>
  <si>
    <t>Public Health Mileage -COVID19</t>
  </si>
  <si>
    <t>3/24-30/2020 Mileage</t>
  </si>
  <si>
    <t>Rogerson, Melissa</t>
  </si>
  <si>
    <t>5/23/2020 Mileage</t>
  </si>
  <si>
    <t>McGarvy, Catherine</t>
  </si>
  <si>
    <t>3/25-5/16/2020 Mileage</t>
  </si>
  <si>
    <t>5/29-6/13/2020 Mileage</t>
  </si>
  <si>
    <t>4/7-4/24/2020 Mileage</t>
  </si>
  <si>
    <t>6/1-6/12/2020 Mileage</t>
  </si>
  <si>
    <t>Hamby, Kara</t>
  </si>
  <si>
    <t>3/12/2020 Mileage</t>
  </si>
  <si>
    <t>Lehman, Betsy</t>
  </si>
  <si>
    <t>3/18-3/26/2020 Mileage</t>
  </si>
  <si>
    <t>3/18/2020 Mileage</t>
  </si>
  <si>
    <t>6/22-6/26/2020 Mileage</t>
  </si>
  <si>
    <t>6/23-6/27/2020 Mileage</t>
  </si>
  <si>
    <t>Zachary, Haley</t>
  </si>
  <si>
    <t>6/21/2020 Mileage</t>
  </si>
  <si>
    <t>Adams, Sara</t>
  </si>
  <si>
    <t>5/1-6/29/2020 Mileage</t>
  </si>
  <si>
    <t>6/29-7/25/2020 Mileage</t>
  </si>
  <si>
    <t>Bennett, Victoria</t>
  </si>
  <si>
    <t>6/16-6/23/2020 Mileage</t>
  </si>
  <si>
    <t>7/6-7/27/2020 Mileage</t>
  </si>
  <si>
    <t>6/8-7/27/2020 Mileage</t>
  </si>
  <si>
    <t>8/3-8/17/2020 Mileage</t>
  </si>
  <si>
    <t>7/27-8/17/2020 Mileage</t>
  </si>
  <si>
    <t>McNair, Janel</t>
  </si>
  <si>
    <t>7/27-8/15/2020 Mileage</t>
  </si>
  <si>
    <t>8/3-8/19/2020 Mileage</t>
  </si>
  <si>
    <t>8/11-8/21/2020 Mileage</t>
  </si>
  <si>
    <t>Government Finance Officers As</t>
  </si>
  <si>
    <t>Automation AP Webinar/Crumb</t>
  </si>
  <si>
    <t>AUTOMATING AP/C.CRUMB</t>
  </si>
  <si>
    <t>Citadel Mall Realty LLC</t>
  </si>
  <si>
    <t xml:space="preserve">Rent Property for drive thru Testing site </t>
  </si>
  <si>
    <t>Konica Minolta Business Soluti</t>
  </si>
  <si>
    <t>Printer Lease June-Dec</t>
  </si>
  <si>
    <t>CML Security LLC</t>
  </si>
  <si>
    <t>Jail Electronic Renovation</t>
  </si>
  <si>
    <t>61696 07/31/2020</t>
  </si>
  <si>
    <t>2020-02</t>
  </si>
  <si>
    <t>Winant, Sandra</t>
  </si>
  <si>
    <t xml:space="preserve">US Postal service </t>
  </si>
  <si>
    <t xml:space="preserve">June -2020 Postage </t>
  </si>
  <si>
    <t>El Paso County JE</t>
  </si>
  <si>
    <t>Install plastic sneeze guards</t>
  </si>
  <si>
    <t>Antic, Rajkot</t>
  </si>
  <si>
    <t>Beane, Robert</t>
  </si>
  <si>
    <t>Castello, Sandra G</t>
  </si>
  <si>
    <t>Labor, Diana</t>
  </si>
  <si>
    <t>Hemibranch, Brenda</t>
  </si>
  <si>
    <t>Heuser, Aaron Michael</t>
  </si>
  <si>
    <t xml:space="preserve">Community services -Parks </t>
  </si>
  <si>
    <t xml:space="preserve">Community services -EVS </t>
  </si>
  <si>
    <t>Total for Sept-2020</t>
  </si>
  <si>
    <t>Project manager - Clausell</t>
  </si>
  <si>
    <t xml:space="preserve">Distribution of CARES Funding to Public Health -  Operating Expense </t>
  </si>
  <si>
    <t>interpreting for Covid19 testing sites</t>
  </si>
  <si>
    <t>Clerk &amp; Recorder</t>
  </si>
  <si>
    <t>District Attny</t>
  </si>
  <si>
    <t>Economic Development</t>
  </si>
  <si>
    <t>Parks</t>
  </si>
  <si>
    <t>Sheriffs</t>
  </si>
  <si>
    <t>Total for Oct-2020</t>
  </si>
  <si>
    <t xml:space="preserve">Business Environments </t>
  </si>
  <si>
    <t>Plexiglass Workstation Barrier</t>
  </si>
  <si>
    <t>55657A</t>
  </si>
  <si>
    <t>55647A</t>
  </si>
  <si>
    <t>55486B</t>
  </si>
  <si>
    <t>55486A</t>
  </si>
  <si>
    <t xml:space="preserve">PPE Supplies </t>
  </si>
  <si>
    <t>121169047-001A</t>
  </si>
  <si>
    <t>7313712969A</t>
  </si>
  <si>
    <t>125051597-001A</t>
  </si>
  <si>
    <t>115041442-001</t>
  </si>
  <si>
    <t>123893307-001A</t>
  </si>
  <si>
    <t>4 - Motor Vehicle Filers</t>
  </si>
  <si>
    <t>5 - Cleaning Tech</t>
  </si>
  <si>
    <t>1 - Kiosk Ambassador</t>
  </si>
  <si>
    <t>10-Wall Mounted Sanitizers</t>
  </si>
  <si>
    <t xml:space="preserve">Community Service </t>
  </si>
  <si>
    <t>111-8219047-1573033</t>
  </si>
  <si>
    <t>114-0702712-0326613</t>
  </si>
  <si>
    <t>California Professional Manufactory</t>
  </si>
  <si>
    <t>100-Disaster Pouch</t>
  </si>
  <si>
    <t>HCI038559A</t>
  </si>
  <si>
    <t>HCI041788</t>
  </si>
  <si>
    <t>HCI042129</t>
  </si>
  <si>
    <t>HCI037845</t>
  </si>
  <si>
    <t>HCI044025</t>
  </si>
  <si>
    <t>HCI044622</t>
  </si>
  <si>
    <t>HCI039531</t>
  </si>
  <si>
    <t>HCI043407</t>
  </si>
  <si>
    <t>HCI040263</t>
  </si>
  <si>
    <t>Vistaprint</t>
  </si>
  <si>
    <t>40-Masks/PPE</t>
  </si>
  <si>
    <t>VPM_Z10FNX23</t>
  </si>
  <si>
    <t>Printful Inc</t>
  </si>
  <si>
    <t>Safety Supplies - PPE</t>
  </si>
  <si>
    <t>39745155-14385673</t>
  </si>
  <si>
    <t>PF41081059</t>
  </si>
  <si>
    <t>C17314A</t>
  </si>
  <si>
    <t>C17005A</t>
  </si>
  <si>
    <t>C16711</t>
  </si>
  <si>
    <t>C17668A</t>
  </si>
  <si>
    <t>2-Adobe Pro Licenses</t>
  </si>
  <si>
    <t>County Attorney</t>
  </si>
  <si>
    <t>Colorado Enterprise Fund Inc</t>
  </si>
  <si>
    <t>Administration of Regional Covid</t>
  </si>
  <si>
    <t>IFB NO 20-094</t>
  </si>
  <si>
    <t>Facebook Inc</t>
  </si>
  <si>
    <t>Promotion of Business Relief Fund</t>
  </si>
  <si>
    <t>UADZVV64F2</t>
  </si>
  <si>
    <t>K2 Cuisine LLC</t>
  </si>
  <si>
    <t>ED-005 Business Relief Grant</t>
  </si>
  <si>
    <t>Be Well Counseling Services LL</t>
  </si>
  <si>
    <t>Holder Hair LLC</t>
  </si>
  <si>
    <t>Wheaton Distributing</t>
  </si>
  <si>
    <t>ChefRushLLC</t>
  </si>
  <si>
    <t>Blackout Laser Aesthetics</t>
  </si>
  <si>
    <t>Hummingbird Health LLC</t>
  </si>
  <si>
    <t>EPIC Educational Partnerships</t>
  </si>
  <si>
    <t>Thrive</t>
  </si>
  <si>
    <t>BK Antiques LLC</t>
  </si>
  <si>
    <t>Yoelin-Allen LSCW, Renee</t>
  </si>
  <si>
    <t>Arati Artists Gallery</t>
  </si>
  <si>
    <t>Wilder Bag Co</t>
  </si>
  <si>
    <t>Southern Charm Wedding and Eve</t>
  </si>
  <si>
    <t>The Pour House Lounge</t>
  </si>
  <si>
    <t>Peakview Sport and Spine Inc</t>
  </si>
  <si>
    <t>Acts of Adventure LLC</t>
  </si>
  <si>
    <t>Brooks Family Eye Care</t>
  </si>
  <si>
    <t>MediAnswers LLC</t>
  </si>
  <si>
    <t>Allure Esthetics</t>
  </si>
  <si>
    <t>Barre Forte</t>
  </si>
  <si>
    <t>Wicked Good Ice Cream</t>
  </si>
  <si>
    <t>The Rustic Roost</t>
  </si>
  <si>
    <t>The Sanctuary of Growth LLC</t>
  </si>
  <si>
    <t>Three Chicks &amp; Broomsticks Inc</t>
  </si>
  <si>
    <t>Palmer Chiropractic PC</t>
  </si>
  <si>
    <t>Bampaws Stay and Play</t>
  </si>
  <si>
    <t>AirMods LLC</t>
  </si>
  <si>
    <t>Mood Tapas Bar</t>
  </si>
  <si>
    <t>Bird Tree Cafe</t>
  </si>
  <si>
    <t>IEC Southern Colorado Chapter</t>
  </si>
  <si>
    <t>Great Moves Inc</t>
  </si>
  <si>
    <t>Precizion 509 Gymnastics</t>
  </si>
  <si>
    <t>R &amp; R Coffee Cafe</t>
  </si>
  <si>
    <t>Cheyenne Village Inc</t>
  </si>
  <si>
    <t>Kolk Insurance Agency Inc</t>
  </si>
  <si>
    <t>Menchies Frozen Yogurt</t>
  </si>
  <si>
    <t>JK INVESTMENTS INC</t>
  </si>
  <si>
    <t>Lulus Downstairs</t>
  </si>
  <si>
    <t>KAAUM Enterprises LLC</t>
  </si>
  <si>
    <t>Summit Entertainment Centers L</t>
  </si>
  <si>
    <t>Coloado Behavior and Learning</t>
  </si>
  <si>
    <t>BBC Hauling LLC</t>
  </si>
  <si>
    <t>KSM Mechanical</t>
  </si>
  <si>
    <t>Milestone Grading &amp; Drainage</t>
  </si>
  <si>
    <t>Colorado Hi Tech Solutions Inc</t>
  </si>
  <si>
    <t>Pub Dog Colorado</t>
  </si>
  <si>
    <t>Fountain Chiropractic and Well</t>
  </si>
  <si>
    <t>Balance Chiropractic</t>
  </si>
  <si>
    <t>Fujiyama</t>
  </si>
  <si>
    <t>Tucanos Brazilian Grill</t>
  </si>
  <si>
    <t>District Eleven</t>
  </si>
  <si>
    <t>Jimmy Johns Gourmet Sandwiches</t>
  </si>
  <si>
    <t>Monte Cervino Beverage LLC</t>
  </si>
  <si>
    <t>LP2 LLC</t>
  </si>
  <si>
    <t>Spyder Paint &amp; Collision Inc</t>
  </si>
  <si>
    <t>Tri Lakes Building Co</t>
  </si>
  <si>
    <t>Theos Toys</t>
  </si>
  <si>
    <t>Wolf &amp; Key Marketing</t>
  </si>
  <si>
    <t>Connor Hibbs Photography LLC</t>
  </si>
  <si>
    <t>Doctors Chiropractic Center PC</t>
  </si>
  <si>
    <t>Native &amp; Colorful Colorado VRB</t>
  </si>
  <si>
    <t>EquiPet Direct Inc</t>
  </si>
  <si>
    <t>Romanello Inc</t>
  </si>
  <si>
    <t>Star Nails</t>
  </si>
  <si>
    <t>Mountain W Conference</t>
  </si>
  <si>
    <t>Sergio Painting LLC</t>
  </si>
  <si>
    <t>Precision Services</t>
  </si>
  <si>
    <t>The Colorado Climbing Company</t>
  </si>
  <si>
    <t>Mona Lisa of Colorado Springs</t>
  </si>
  <si>
    <t>New Planet Technologies Inc</t>
  </si>
  <si>
    <t>The Ski Shop</t>
  </si>
  <si>
    <t>Northgate Fitness LLC</t>
  </si>
  <si>
    <t>Circle One Nine LLC</t>
  </si>
  <si>
    <t>Circling Again LLC</t>
  </si>
  <si>
    <t>Dala Financial Services LLC</t>
  </si>
  <si>
    <t>USA Taekwondo Inc</t>
  </si>
  <si>
    <t>Gilbert G Weiskopf LLC</t>
  </si>
  <si>
    <t>Peak Gymnastics &amp; Fitness</t>
  </si>
  <si>
    <t>Navsys Corporation</t>
  </si>
  <si>
    <t>The First Tee of Pikes Peak</t>
  </si>
  <si>
    <t>Revolution Rehabilitation</t>
  </si>
  <si>
    <t>Tom Calvin Insurance Agency In</t>
  </si>
  <si>
    <t>Sarah Viera Event Planning &amp; D</t>
  </si>
  <si>
    <t>Kevin Olsen Contracting LLC</t>
  </si>
  <si>
    <t>Ernst R Piercy LLC</t>
  </si>
  <si>
    <t>5 Star Moving &amp; Storage Inc</t>
  </si>
  <si>
    <t>Kinetic Gymnastics</t>
  </si>
  <si>
    <t>Front Range Climbing Company</t>
  </si>
  <si>
    <t>K&amp;A Inc</t>
  </si>
  <si>
    <t>Colorado Springs Choral Societ</t>
  </si>
  <si>
    <t>Summit Catering</t>
  </si>
  <si>
    <t>Calvary Family Martial Art &amp; F</t>
  </si>
  <si>
    <t>Assurance Investigations &amp; Pro</t>
  </si>
  <si>
    <t>Earth Blessings</t>
  </si>
  <si>
    <t>Kreuser Gallery</t>
  </si>
  <si>
    <t>Colorado Creativew Co Op</t>
  </si>
  <si>
    <t>El Paso Cty Homeless Veterans</t>
  </si>
  <si>
    <t>ZENner mobile yoga</t>
  </si>
  <si>
    <t>Anthem Music Enterprises</t>
  </si>
  <si>
    <t>Old Colorado City Wellness PLL</t>
  </si>
  <si>
    <t>Drekar Meadery LLC</t>
  </si>
  <si>
    <t>The community Tree service</t>
  </si>
  <si>
    <t>Colorado Community Clinic</t>
  </si>
  <si>
    <t>Clip n Dales LLC</t>
  </si>
  <si>
    <t>CLAY Venues</t>
  </si>
  <si>
    <t>Rare Air Technical Enterprises</t>
  </si>
  <si>
    <t>Star System Holdings Inc</t>
  </si>
  <si>
    <t>NINE LLC</t>
  </si>
  <si>
    <t>Car Castle LLC</t>
  </si>
  <si>
    <t>Kryptonite Tattoo Removal</t>
  </si>
  <si>
    <t>Angela Fina Nails LLC</t>
  </si>
  <si>
    <t>Terra Verde</t>
  </si>
  <si>
    <t>Manitou Eatery</t>
  </si>
  <si>
    <t>Phillips Property Management S</t>
  </si>
  <si>
    <t>Premier Martial Arts</t>
  </si>
  <si>
    <t>Center Point Dental PLLC</t>
  </si>
  <si>
    <t>Heart To Heart Academy</t>
  </si>
  <si>
    <t>The Farm Sports Lynmar LLC</t>
  </si>
  <si>
    <t>CCS Process Serving</t>
  </si>
  <si>
    <t>Stellina Pizza Cafe</t>
  </si>
  <si>
    <t>SCC Construction Cleaning Serv</t>
  </si>
  <si>
    <t>Colorado Springs Bounce Houses</t>
  </si>
  <si>
    <t>719 To The 303 Promotions</t>
  </si>
  <si>
    <t>Alpha Recon LLC</t>
  </si>
  <si>
    <t>Front Range Transport LLC</t>
  </si>
  <si>
    <t>Lamb &amp; Borghinis LLC</t>
  </si>
  <si>
    <t>Coach Ambulance Inc</t>
  </si>
  <si>
    <t>ELLEvated Pet Space LLC</t>
  </si>
  <si>
    <t>Sanctuary Inspired Goods LLC</t>
  </si>
  <si>
    <t>Dr Moma LLC</t>
  </si>
  <si>
    <t>Computer Access Technologies L</t>
  </si>
  <si>
    <t>RoseWood Family Dental</t>
  </si>
  <si>
    <t>Carolas Tax Assistance LLC</t>
  </si>
  <si>
    <t>Accounting &amp; Bookkeeping Servi</t>
  </si>
  <si>
    <t>The Whickerbill at Manitou Spr</t>
  </si>
  <si>
    <t>Flying Y &amp; Son LLC</t>
  </si>
  <si>
    <t>Shears Barbershop</t>
  </si>
  <si>
    <t>Emerald Transaction Management</t>
  </si>
  <si>
    <t>John Stilwagen Floor Covering</t>
  </si>
  <si>
    <t>Pink Lion LLC</t>
  </si>
  <si>
    <t>Venemex LLC</t>
  </si>
  <si>
    <t>Connectionmark LLC</t>
  </si>
  <si>
    <t>Sweet Celebration Inc</t>
  </si>
  <si>
    <t>Mrs Dempseys Childcare</t>
  </si>
  <si>
    <t>WeeCycle Inc</t>
  </si>
  <si>
    <t>Ute Pass Community Association</t>
  </si>
  <si>
    <t>Colorado Farm and Art Market</t>
  </si>
  <si>
    <t>The Vine Salon Services</t>
  </si>
  <si>
    <t>Vicroy Dixon Realty</t>
  </si>
  <si>
    <t>Nita Marie Shelton</t>
  </si>
  <si>
    <t>Hair Designs by Alisha</t>
  </si>
  <si>
    <t>d2 CAD Consulting LLC</t>
  </si>
  <si>
    <t>SpaceTogether</t>
  </si>
  <si>
    <t>TechAxia LLC</t>
  </si>
  <si>
    <t>Springs Processing LLC</t>
  </si>
  <si>
    <t>Best Brokers LLC</t>
  </si>
  <si>
    <t>C&amp;S Janitoral serves</t>
  </si>
  <si>
    <t>Abstract Illusions LLC</t>
  </si>
  <si>
    <t>Motion Intelligence</t>
  </si>
  <si>
    <t>720media LLC</t>
  </si>
  <si>
    <t>Spotlessv Shineb LLC</t>
  </si>
  <si>
    <t>PM Tax and Accounting Services</t>
  </si>
  <si>
    <t>ProBooks Accounting Solutions</t>
  </si>
  <si>
    <t>Pikes Peak Blues Community</t>
  </si>
  <si>
    <t>All Inclusive Interiors</t>
  </si>
  <si>
    <t>HR Branches</t>
  </si>
  <si>
    <t>Bela Terra</t>
  </si>
  <si>
    <t>Persia Spa LLC</t>
  </si>
  <si>
    <t>First Choice Assisting LLC</t>
  </si>
  <si>
    <t>Schooley Mitchell</t>
  </si>
  <si>
    <t>Hanley Chiropractic Inc</t>
  </si>
  <si>
    <t>Fieldwork LLC</t>
  </si>
  <si>
    <t>JMB Construction LLC</t>
  </si>
  <si>
    <t>FUNction Pro DJ and Events</t>
  </si>
  <si>
    <t>Self Care Arts LLC</t>
  </si>
  <si>
    <t>T&amp;Ms Pro Shop</t>
  </si>
  <si>
    <t>Malcom Painting LLC</t>
  </si>
  <si>
    <t>J Dream Acupuncture</t>
  </si>
  <si>
    <t>Bang Bang</t>
  </si>
  <si>
    <t>Salon Tres Belle</t>
  </si>
  <si>
    <t>Philip L Dubois PC</t>
  </si>
  <si>
    <t>Ten Thousand Cookies</t>
  </si>
  <si>
    <t>Southern Colorado Womens</t>
  </si>
  <si>
    <t>Jack Miller Jewlery Designer I</t>
  </si>
  <si>
    <t>Shanora LLC</t>
  </si>
  <si>
    <t>One Way Installations LLC</t>
  </si>
  <si>
    <t>Academy Accounting and Taxes L</t>
  </si>
  <si>
    <t>Jeremys Fences Decks Handyman</t>
  </si>
  <si>
    <t>Sasquatch Running Company</t>
  </si>
  <si>
    <t>Sabaru Import Motors Inc</t>
  </si>
  <si>
    <t>Your Salon LLC</t>
  </si>
  <si>
    <t>JD Blaine Jeweler</t>
  </si>
  <si>
    <t>Market Place Cleaners</t>
  </si>
  <si>
    <t>Carnelian Coffee Co</t>
  </si>
  <si>
    <t>Colorado Institute for Social</t>
  </si>
  <si>
    <t>Textiles West</t>
  </si>
  <si>
    <t>Springs Community Acupuncture</t>
  </si>
  <si>
    <t>Fleet Street Barbershop and Sa</t>
  </si>
  <si>
    <t>Gleneagle Cleaners</t>
  </si>
  <si>
    <t>Son Bride Ranch</t>
  </si>
  <si>
    <t>Created Excellence</t>
  </si>
  <si>
    <t>Crystal Peak Design</t>
  </si>
  <si>
    <t>Dance Wonderland</t>
  </si>
  <si>
    <t>Whole Living Pilates</t>
  </si>
  <si>
    <t>Colorado Consortium for Earth</t>
  </si>
  <si>
    <t>N Family Counseling PC</t>
  </si>
  <si>
    <t>Gypsy Magik Productions LLC</t>
  </si>
  <si>
    <t>B&amp;T Inc Bottles &amp; Taps</t>
  </si>
  <si>
    <t>CyberSoftwareDistributors LLC</t>
  </si>
  <si>
    <t>Broadmoor Community Preschool</t>
  </si>
  <si>
    <t>Major Laser LLC</t>
  </si>
  <si>
    <t>Rocky Mountain Ride</t>
  </si>
  <si>
    <t>Apex Spine Clinic LLC</t>
  </si>
  <si>
    <t>Pikes Peak Makerspace</t>
  </si>
  <si>
    <t>Kids on Bikes</t>
  </si>
  <si>
    <t>Hot Yoga at Indigo</t>
  </si>
  <si>
    <t>WTS Military Cuts LLC</t>
  </si>
  <si>
    <t>Petries Family Games</t>
  </si>
  <si>
    <t>Astro Inc</t>
  </si>
  <si>
    <t>JetEx</t>
  </si>
  <si>
    <t>Rocky Mountain Delites LLC</t>
  </si>
  <si>
    <t>CrossFit Decimate Inc</t>
  </si>
  <si>
    <t>Painted Paws for Veterans</t>
  </si>
  <si>
    <t>R&amp;C Roofing</t>
  </si>
  <si>
    <t>The Academy of Martial Arts</t>
  </si>
  <si>
    <t>Tax &amp; Business Essentials Inc</t>
  </si>
  <si>
    <t>Freds Towing and Recovery of P</t>
  </si>
  <si>
    <t>Old Colorado City Foundation</t>
  </si>
  <si>
    <t>Colorado Springs Teen Court</t>
  </si>
  <si>
    <t>Thompson Dynamic Innovations L</t>
  </si>
  <si>
    <t>Ramscorp Corp</t>
  </si>
  <si>
    <t>Colorado Springs Nurse Consult</t>
  </si>
  <si>
    <t>LUSTICA LTD</t>
  </si>
  <si>
    <t>Flintridge Dental Center</t>
  </si>
  <si>
    <t>Warrior Therapeutic Massage LL</t>
  </si>
  <si>
    <t>Embrace Your Memories Photogra</t>
  </si>
  <si>
    <t>Vroom Trucking LLC</t>
  </si>
  <si>
    <t>Western Museum of Mining &amp; Ind</t>
  </si>
  <si>
    <t>Cruise Planners ABC Travel LLC</t>
  </si>
  <si>
    <t>Mission Coffee Roasters Inc</t>
  </si>
  <si>
    <t>LandStar Transports Inc</t>
  </si>
  <si>
    <t>Bean Sprouts Cafe</t>
  </si>
  <si>
    <t>Rod Beers Inc</t>
  </si>
  <si>
    <t>Advanced Chiropractic</t>
  </si>
  <si>
    <t>Annapurna Mead Co</t>
  </si>
  <si>
    <t>Blue Moon Entertainment</t>
  </si>
  <si>
    <t>Road Star Driving School CS LL</t>
  </si>
  <si>
    <t>Impact Vision Therapy</t>
  </si>
  <si>
    <t>Glow Growth and Development</t>
  </si>
  <si>
    <t>Hepperle's Event &amp; Party Servi</t>
  </si>
  <si>
    <t>Manitou Art Center</t>
  </si>
  <si>
    <t>Homefront Defense</t>
  </si>
  <si>
    <t>Scionka Inc</t>
  </si>
  <si>
    <t>Helix Corporation LLC</t>
  </si>
  <si>
    <t>Wild Blue Cats</t>
  </si>
  <si>
    <t>Lupine Construction &amp; Design</t>
  </si>
  <si>
    <t>Skin Haven LLC</t>
  </si>
  <si>
    <t>Newborn Hope</t>
  </si>
  <si>
    <t>Pikes Peak Gourmet Popcorn</t>
  </si>
  <si>
    <t>Community Karate Clubs LLC</t>
  </si>
  <si>
    <t>Grass It Up Music Ltd</t>
  </si>
  <si>
    <t>Epicentral Coworking</t>
  </si>
  <si>
    <t>Maria Surber Farm Bureau Insur</t>
  </si>
  <si>
    <t>Partners in Housing Inc</t>
  </si>
  <si>
    <t>PureLee Redefined LLC</t>
  </si>
  <si>
    <t>Envida</t>
  </si>
  <si>
    <t>Colorado Springs Electrical JA</t>
  </si>
  <si>
    <t>Perseverance Staffing LLC</t>
  </si>
  <si>
    <t>Millenium All Stars Cheer Danc</t>
  </si>
  <si>
    <t>Janessa Woodall</t>
  </si>
  <si>
    <t>Skyline Construction Company I</t>
  </si>
  <si>
    <t>Summit Dental DBD LLC</t>
  </si>
  <si>
    <t>Ramen Chops Noodle Bar</t>
  </si>
  <si>
    <t>Elevation Wheel Company</t>
  </si>
  <si>
    <t>Kitchens by Design</t>
  </si>
  <si>
    <t>Rivon Gas Station &amp; Convenienc</t>
  </si>
  <si>
    <t>Fyzical Therapy and Balance Ce</t>
  </si>
  <si>
    <t>Pit Stop Car Wash</t>
  </si>
  <si>
    <t>Jason Streeter DDS PC</t>
  </si>
  <si>
    <t>Red Automotive Inc</t>
  </si>
  <si>
    <t>BF Bboy Ministries</t>
  </si>
  <si>
    <t>Jose Muldoons</t>
  </si>
  <si>
    <t>Jose Muldoons E</t>
  </si>
  <si>
    <t>The HavanaGrill LLC</t>
  </si>
  <si>
    <t>Musashi Steakhouse</t>
  </si>
  <si>
    <t>The Gasper Law Group PLLC</t>
  </si>
  <si>
    <t>United States Olympic Museum</t>
  </si>
  <si>
    <t>Thriveworks Counseling</t>
  </si>
  <si>
    <t>Paninos Restaurant</t>
  </si>
  <si>
    <t>Legato Travel LLC</t>
  </si>
  <si>
    <t>Colorado Maxillofacial &amp; Oral</t>
  </si>
  <si>
    <t>Skyway Creations Unlimited Inc</t>
  </si>
  <si>
    <t>The French Kitchen</t>
  </si>
  <si>
    <t>Red Gravy LLC</t>
  </si>
  <si>
    <t>Axio Design LLC</t>
  </si>
  <si>
    <t>Whistle Pig brewing Company</t>
  </si>
  <si>
    <t>Talent Kids Academy LLC</t>
  </si>
  <si>
    <t>Dos Santos Colorado Springs</t>
  </si>
  <si>
    <t>Rocky Mountain Rehabilitation</t>
  </si>
  <si>
    <t>CBG Trucking</t>
  </si>
  <si>
    <t>Little Fins Swim School LLC</t>
  </si>
  <si>
    <t>PikeRide Inc</t>
  </si>
  <si>
    <t>Brush Crazy</t>
  </si>
  <si>
    <t>China Recipe III</t>
  </si>
  <si>
    <t>Early Connections Learning Ctr</t>
  </si>
  <si>
    <t>A Welding Shop on Knob Hill</t>
  </si>
  <si>
    <t>Walt's Towing Inc</t>
  </si>
  <si>
    <t>Next Gear Mortgage Company</t>
  </si>
  <si>
    <t>Pikes Peak Brewing Co</t>
  </si>
  <si>
    <t>Jacks of All Trades Inc</t>
  </si>
  <si>
    <t>Loyal Leaf CBD LLC</t>
  </si>
  <si>
    <t>Catholic Charities of Colorado</t>
  </si>
  <si>
    <t>All American Mechanical</t>
  </si>
  <si>
    <t>Wicked Think</t>
  </si>
  <si>
    <t>Falcon Dental Care PC</t>
  </si>
  <si>
    <t>The Bench</t>
  </si>
  <si>
    <t>Quality Concepts Manufacturing</t>
  </si>
  <si>
    <t>Boyd Lighting Co</t>
  </si>
  <si>
    <t>WhirlyBall Colorado Springs</t>
  </si>
  <si>
    <t>Switchback Coffee Roasters Inc</t>
  </si>
  <si>
    <t>Tagg Education</t>
  </si>
  <si>
    <t>Cookie Cutters Haircuts for Ki</t>
  </si>
  <si>
    <t>Menya No 4 LLC</t>
  </si>
  <si>
    <t>Stuart Strategic Management Se</t>
  </si>
  <si>
    <t>Denver Works Inc</t>
  </si>
  <si>
    <t>Fackler Transportation Inc</t>
  </si>
  <si>
    <t>SunWater Ventures LLC</t>
  </si>
  <si>
    <t>Two Wolves Hunting Inc</t>
  </si>
  <si>
    <t>Zoup! Eatery</t>
  </si>
  <si>
    <t>Foundation of the Heart</t>
  </si>
  <si>
    <t>Pikes Peak Athletics LLC</t>
  </si>
  <si>
    <t>Tafolla &amp; Hammack Family Denti</t>
  </si>
  <si>
    <t>Conserva Irrigation</t>
  </si>
  <si>
    <t>Hippo Inc</t>
  </si>
  <si>
    <t>Izaguirre Law Firm LLC</t>
  </si>
  <si>
    <t>Baymont Inn &amp; Stes</t>
  </si>
  <si>
    <t>American Sealcoat</t>
  </si>
  <si>
    <t>Blackhat Distillery Inc</t>
  </si>
  <si>
    <t>Learning RX</t>
  </si>
  <si>
    <t>LTF Entities Inc</t>
  </si>
  <si>
    <t>Voyager home Health Care</t>
  </si>
  <si>
    <t>Lucky Dog Daycare and Boarding</t>
  </si>
  <si>
    <t>Angels &amp; Outlaws Bail Bonds</t>
  </si>
  <si>
    <t>Lee Spirits Company Inc</t>
  </si>
  <si>
    <t>N3 Taphouse</t>
  </si>
  <si>
    <t>USA Triathlon</t>
  </si>
  <si>
    <t>Loyal Coffee</t>
  </si>
  <si>
    <t>N2 Stone LLC</t>
  </si>
  <si>
    <t>HellScream LLC</t>
  </si>
  <si>
    <t>Kindred Hospitality Group LLC</t>
  </si>
  <si>
    <t>Yobel LLC</t>
  </si>
  <si>
    <t>Keithley Pines LLC</t>
  </si>
  <si>
    <t>Marco's Pizza Store 6012</t>
  </si>
  <si>
    <t>Gearhead Garage Inc</t>
  </si>
  <si>
    <t>Shaleen Subway Inc</t>
  </si>
  <si>
    <t>Dart Wars</t>
  </si>
  <si>
    <t>Rocky Mountain Field Institute</t>
  </si>
  <si>
    <t>EMIT USA INC</t>
  </si>
  <si>
    <t>Amnet</t>
  </si>
  <si>
    <t>Ridgeline Nails</t>
  </si>
  <si>
    <t>Discover Health LLC</t>
  </si>
  <si>
    <t>Dam nails and spa</t>
  </si>
  <si>
    <t>Cogitic Corporation</t>
  </si>
  <si>
    <t>Pikes Perk Coffee and Tea Hous</t>
  </si>
  <si>
    <t>Fraley DO, Mark S</t>
  </si>
  <si>
    <t>Dickeys Barbecue Pit</t>
  </si>
  <si>
    <t>Aspire Behavioral Care</t>
  </si>
  <si>
    <t>Coach Transportation Inc</t>
  </si>
  <si>
    <t>USA Boxing Inc</t>
  </si>
  <si>
    <t>Beats &amp; Brews LLC</t>
  </si>
  <si>
    <t>USA Wrestling</t>
  </si>
  <si>
    <t>Floor Coverings International</t>
  </si>
  <si>
    <t>Bright Behavior Inc</t>
  </si>
  <si>
    <t>FitSW</t>
  </si>
  <si>
    <t>Junk King Colorado Springs</t>
  </si>
  <si>
    <t>Hope and Home</t>
  </si>
  <si>
    <t>Academy Heights Foot Clinic PC</t>
  </si>
  <si>
    <t>Lyrics2Learn LLC</t>
  </si>
  <si>
    <t>Angels of Americas Fallen</t>
  </si>
  <si>
    <t>Jack Builders LLC</t>
  </si>
  <si>
    <t>Earthwise Demolition</t>
  </si>
  <si>
    <t>Minuteman Press</t>
  </si>
  <si>
    <t>Ronald McDonald House Charitie</t>
  </si>
  <si>
    <t>GeoCraft Builders</t>
  </si>
  <si>
    <t>Ernestos Auto Body Inc</t>
  </si>
  <si>
    <t>The Resource Exchange</t>
  </si>
  <si>
    <t>International Racquetball Fede</t>
  </si>
  <si>
    <t>Elevation Family and Cosmetic</t>
  </si>
  <si>
    <t>Ace Auto LLC</t>
  </si>
  <si>
    <t>Big Bob's Flooring Outlet</t>
  </si>
  <si>
    <t>Community Partnership for Chil</t>
  </si>
  <si>
    <t>Air Force Academy Athletic Cor</t>
  </si>
  <si>
    <t>Super Quality Cleaners LLC</t>
  </si>
  <si>
    <t>Center for Employment Opportun</t>
  </si>
  <si>
    <t>Carmichael Training Systems</t>
  </si>
  <si>
    <t>Tri-Lakes Cares</t>
  </si>
  <si>
    <t>Huntington Learning Center</t>
  </si>
  <si>
    <t>Gripstone Climbing &amp; Fitness</t>
  </si>
  <si>
    <t>Brothers Dental</t>
  </si>
  <si>
    <t>Odyssey Gastropub</t>
  </si>
  <si>
    <t>AAJL Fitness Inc</t>
  </si>
  <si>
    <t>Baptist Road Dental</t>
  </si>
  <si>
    <t>Pikes Peak United Way</t>
  </si>
  <si>
    <t>Absolute Body Balance</t>
  </si>
  <si>
    <t>Endodontic Specialists of CO P</t>
  </si>
  <si>
    <t>Nelson Interior Construction I</t>
  </si>
  <si>
    <t>Lutheran Family Services Rocky</t>
  </si>
  <si>
    <t>Black-eyed Pea</t>
  </si>
  <si>
    <t>D &amp; J Sandwich Company LLC</t>
  </si>
  <si>
    <t>Streetcar520</t>
  </si>
  <si>
    <t>Pikes Peak Habitat for Humanit</t>
  </si>
  <si>
    <t>Bender Carey Group</t>
  </si>
  <si>
    <t>Colorado Springs Conservatory</t>
  </si>
  <si>
    <t>Phantom Canyon Brewing Co</t>
  </si>
  <si>
    <t>Betty Jo Schope DDS PC</t>
  </si>
  <si>
    <t>Elmgrove LLC</t>
  </si>
  <si>
    <t>Northgate Family Chiropractic</t>
  </si>
  <si>
    <t>USA Cycling Inc</t>
  </si>
  <si>
    <t>Doug Olson DMD PLLC</t>
  </si>
  <si>
    <t>The Colorado Springs School</t>
  </si>
  <si>
    <t>Energy Resource Center</t>
  </si>
  <si>
    <t>StableStrides</t>
  </si>
  <si>
    <t>Lincoln St Barbers Inc</t>
  </si>
  <si>
    <t>Springs Recovery Connection</t>
  </si>
  <si>
    <t>Big Brothers Big Sisters of Co</t>
  </si>
  <si>
    <t>The Independence Center</t>
  </si>
  <si>
    <t>Griffith Centers for Children</t>
  </si>
  <si>
    <t>Beckett KMart LLP</t>
  </si>
  <si>
    <t>Iron Mountain Demolition</t>
  </si>
  <si>
    <t>Skyline Products Inc</t>
  </si>
  <si>
    <t>Care &amp; Share Inc</t>
  </si>
  <si>
    <t>Linear Manufacturing</t>
  </si>
  <si>
    <t>Mount Carmel Center of Excelle</t>
  </si>
  <si>
    <t>Greenhorn Property Services</t>
  </si>
  <si>
    <t>Hancock Family Dentistry</t>
  </si>
  <si>
    <t>New Day Cottages Inc</t>
  </si>
  <si>
    <t>Colorado Business Products</t>
  </si>
  <si>
    <t>Media Solutions Inc</t>
  </si>
  <si>
    <t>Behavioral Health Consultants</t>
  </si>
  <si>
    <t>Saigon Grill LLC</t>
  </si>
  <si>
    <t>The Last Drop Coffee Shop &amp; Ca</t>
  </si>
  <si>
    <t>Foothills Landscaping and Irri</t>
  </si>
  <si>
    <t>Wild Ginger Thai Restaurant In</t>
  </si>
  <si>
    <t>Lash Savvy Corporation</t>
  </si>
  <si>
    <t>Genesis MedSpa</t>
  </si>
  <si>
    <t>PDs Enterprises</t>
  </si>
  <si>
    <t>Willies S Lounge</t>
  </si>
  <si>
    <t>WeAssist LLC</t>
  </si>
  <si>
    <t>Pitts Top Automotive and 4x4 L</t>
  </si>
  <si>
    <t>Old school boxing gym</t>
  </si>
  <si>
    <t>Ybarras Boxing Club</t>
  </si>
  <si>
    <t>Hoffler &amp; Associates Inc</t>
  </si>
  <si>
    <t>McAlpin Foster Advisors</t>
  </si>
  <si>
    <t>Reggae Pot Xpress</t>
  </si>
  <si>
    <t>William Guman &amp; Associates Ltd</t>
  </si>
  <si>
    <t>Chavez Gallery</t>
  </si>
  <si>
    <t>Cheyenne Mountain Zoo</t>
  </si>
  <si>
    <t>Sarah E Apel</t>
  </si>
  <si>
    <t>Hillside Connection</t>
  </si>
  <si>
    <t>FaerieTales LLC</t>
  </si>
  <si>
    <t>Columbine Apparel</t>
  </si>
  <si>
    <t>Nobius Solutions Inc</t>
  </si>
  <si>
    <t>Victory Service Dogs Inc</t>
  </si>
  <si>
    <t>Pilates Connection Colorado Sp</t>
  </si>
  <si>
    <t>Warner Injury &amp; Chiropractic C</t>
  </si>
  <si>
    <t>E ern Electric Co</t>
  </si>
  <si>
    <t>Bela Terra Creations LLC</t>
  </si>
  <si>
    <t>Hunan Springs</t>
  </si>
  <si>
    <t>Waymor Trucks LLC</t>
  </si>
  <si>
    <t>AR Workshop Colorado Springs</t>
  </si>
  <si>
    <t>Loonees Comedy Corner</t>
  </si>
  <si>
    <t>AMARA CISSE AMCIS LLC</t>
  </si>
  <si>
    <t>1-800-Flooded</t>
  </si>
  <si>
    <t>UpaDowna</t>
  </si>
  <si>
    <t>Lay Furs and Ad A Design</t>
  </si>
  <si>
    <t>La Baguette Cafe</t>
  </si>
  <si>
    <t>A&amp;E Contruction LLC</t>
  </si>
  <si>
    <t>Robert Andrews Medical Corp</t>
  </si>
  <si>
    <t>TD Support Services Corp</t>
  </si>
  <si>
    <t>Coordination Co</t>
  </si>
  <si>
    <t>Euphoric Massages</t>
  </si>
  <si>
    <t>PILLAR Institute for Lifelong</t>
  </si>
  <si>
    <t>Vent Sharks LLC</t>
  </si>
  <si>
    <t>Ormao Dance Company Inc</t>
  </si>
  <si>
    <t>Legacy Sound Productions LLC</t>
  </si>
  <si>
    <t>Andrae Michaels National Portr</t>
  </si>
  <si>
    <t>1350 Distilling LLC</t>
  </si>
  <si>
    <t>Kniffen Family Financial Servi</t>
  </si>
  <si>
    <t>Terra Ferma LLC</t>
  </si>
  <si>
    <t>Evergood Elixirs</t>
  </si>
  <si>
    <t>Tint Technologies</t>
  </si>
  <si>
    <t>New China Kitchen II Inc</t>
  </si>
  <si>
    <t>Weaver Rifles LLC</t>
  </si>
  <si>
    <t>Ulmer Enterprises Inc</t>
  </si>
  <si>
    <t>Lunieva</t>
  </si>
  <si>
    <t>Pressed4Time</t>
  </si>
  <si>
    <t>Waldrons Photography Inc</t>
  </si>
  <si>
    <t>Insight Optical</t>
  </si>
  <si>
    <t>Delicias Bakery</t>
  </si>
  <si>
    <t>Xiangs Kitchen</t>
  </si>
  <si>
    <t>Saigon Cafe</t>
  </si>
  <si>
    <t>Zebra Productions</t>
  </si>
  <si>
    <t>Creative Forecasting Inc</t>
  </si>
  <si>
    <t>Vogan Jewelry &amp; Engraving</t>
  </si>
  <si>
    <t>The Men's Xchange</t>
  </si>
  <si>
    <t>Mountain Air Salon Inc</t>
  </si>
  <si>
    <t>Dragonfly Aerial Company</t>
  </si>
  <si>
    <t>13 Trees Coffee Co</t>
  </si>
  <si>
    <t>Leadership Pikes Peak</t>
  </si>
  <si>
    <t>Jean Sebben Associates LLC</t>
  </si>
  <si>
    <t>Carlos Gonzalez Insurance Agen</t>
  </si>
  <si>
    <t>Science of the Skin Leo Spa</t>
  </si>
  <si>
    <t>The Knight Watch and Jewelry C</t>
  </si>
  <si>
    <t>Bear Creek Dental Ctr</t>
  </si>
  <si>
    <t>Pho House</t>
  </si>
  <si>
    <t>Air Academy Associates LLC</t>
  </si>
  <si>
    <t>Senior Resource council</t>
  </si>
  <si>
    <t>Hall Family Handyman</t>
  </si>
  <si>
    <t>Franciscan Retreat Center Inc</t>
  </si>
  <si>
    <t>Coach Up Consulting</t>
  </si>
  <si>
    <t>Second Chance Through Faith</t>
  </si>
  <si>
    <t>Dr Alice Vessel DMD LLC</t>
  </si>
  <si>
    <t>Melissas Hair Therapy</t>
  </si>
  <si>
    <t>Colorado Craft Tejon Street So</t>
  </si>
  <si>
    <t>Mathews Orthodontics PC</t>
  </si>
  <si>
    <t>Excalibur Machine &amp; Sheet Meta</t>
  </si>
  <si>
    <t>Mackenzie's Chop House</t>
  </si>
  <si>
    <t>Terrance Patterson Gallery Ltd</t>
  </si>
  <si>
    <t>Beneficent</t>
  </si>
  <si>
    <t>Cornerstone Cleaners LLC</t>
  </si>
  <si>
    <t>Wooglins Deli</t>
  </si>
  <si>
    <t>Holmes Enterprises LLC</t>
  </si>
  <si>
    <t>National Collegiate Hockey Con</t>
  </si>
  <si>
    <t>Solar Made</t>
  </si>
  <si>
    <t>Catamount Institute</t>
  </si>
  <si>
    <t>Rancho Alegre</t>
  </si>
  <si>
    <t>Lifetime Dental</t>
  </si>
  <si>
    <t>Colorado Springs World Arena</t>
  </si>
  <si>
    <t>Bennys Restaurant &amp; Lounge Inc</t>
  </si>
  <si>
    <t>Scale to 1 Million</t>
  </si>
  <si>
    <t>Toni &amp; Guy Hairdressing Academ</t>
  </si>
  <si>
    <t>Bingo Burger</t>
  </si>
  <si>
    <t>BowersONeal LLC</t>
  </si>
  <si>
    <t>Sheldon's Luncheonette</t>
  </si>
  <si>
    <t>Monument Cleaners LLC</t>
  </si>
  <si>
    <t>Contents Cleaning Inc</t>
  </si>
  <si>
    <t>Musolf Dental PC</t>
  </si>
  <si>
    <t>Green Horse Gallery LLC</t>
  </si>
  <si>
    <t>Game Over Legends Inc</t>
  </si>
  <si>
    <t>Chapel Hills Church Preschool</t>
  </si>
  <si>
    <t>Maginc</t>
  </si>
  <si>
    <t>Salsa Brava Fresh Mexican Gril</t>
  </si>
  <si>
    <t>EUROPE NAILS AND SPA INC</t>
  </si>
  <si>
    <t>RH GAB LLC</t>
  </si>
  <si>
    <t>Flipshack</t>
  </si>
  <si>
    <t>Beckett Event Center</t>
  </si>
  <si>
    <t>Colorado Horse Rescue Network</t>
  </si>
  <si>
    <t>Safe Place for Pets</t>
  </si>
  <si>
    <t>Pikes Peak Council Boy Scouts</t>
  </si>
  <si>
    <t>Bradley Motors Inc</t>
  </si>
  <si>
    <t>Green Mountain Enterprises</t>
  </si>
  <si>
    <t>Manitou Springs Heritage Cente</t>
  </si>
  <si>
    <t>Southern Colorado Basketball L</t>
  </si>
  <si>
    <t>Go W Camps LLC</t>
  </si>
  <si>
    <t>Loewen Construction Inc</t>
  </si>
  <si>
    <t>Von Rief German Shepherds</t>
  </si>
  <si>
    <t>Hooked on Books</t>
  </si>
  <si>
    <t>The Ute &amp; Yeti</t>
  </si>
  <si>
    <t>City Rock LLC</t>
  </si>
  <si>
    <t>OMalleys Pub</t>
  </si>
  <si>
    <t>Charity Cares Home Care Agency</t>
  </si>
  <si>
    <t>Luigis Restaurant</t>
  </si>
  <si>
    <t>Poor Richard's Restaurant</t>
  </si>
  <si>
    <t>Colorado Mountain Doula</t>
  </si>
  <si>
    <t>Younger Ranch Inc</t>
  </si>
  <si>
    <t>Spice Island Grill</t>
  </si>
  <si>
    <t>Spark Mindset</t>
  </si>
  <si>
    <t>Quality Service Home Care LLC</t>
  </si>
  <si>
    <t>Formal Inc</t>
  </si>
  <si>
    <t>BioRealm LLC</t>
  </si>
  <si>
    <t>The Holly Leaf Inc</t>
  </si>
  <si>
    <t>Nanas Bakery</t>
  </si>
  <si>
    <t>Therahand Wellness Center</t>
  </si>
  <si>
    <t>Frost Livestock Company</t>
  </si>
  <si>
    <t>Mediterranean Cafe</t>
  </si>
  <si>
    <t>TAPAteria</t>
  </si>
  <si>
    <t>Goosebumps Cryotherapy</t>
  </si>
  <si>
    <t>Pizzeria Rustica</t>
  </si>
  <si>
    <t>US Floors Direct Inc</t>
  </si>
  <si>
    <t>Creative Play Centers</t>
  </si>
  <si>
    <t>DC Concessions Inc</t>
  </si>
  <si>
    <t>Rocky Mtn Hwy  Music Collabora</t>
  </si>
  <si>
    <t>Craftwood Inn</t>
  </si>
  <si>
    <t>Mission Catering</t>
  </si>
  <si>
    <t>Elises Elite Interiors</t>
  </si>
  <si>
    <t>IER Partners Inc</t>
  </si>
  <si>
    <t>Patches of Hope LLC</t>
  </si>
  <si>
    <t>Keg Lounge of Manitou Springs</t>
  </si>
  <si>
    <t>Ballerina Boutique</t>
  </si>
  <si>
    <t>Bingo World Inc</t>
  </si>
  <si>
    <t>T Squared Leadership LLC</t>
  </si>
  <si>
    <t>Many Hands Trading Co</t>
  </si>
  <si>
    <t>Yoyogurt-Briargate</t>
  </si>
  <si>
    <t>Give! Campaign</t>
  </si>
  <si>
    <t>Beautiful Redemption</t>
  </si>
  <si>
    <t>The Airplane Restaurant</t>
  </si>
  <si>
    <t>Pikes Peak Chocolate Factory I</t>
  </si>
  <si>
    <t>The Urban Cyclery</t>
  </si>
  <si>
    <t>Go Team Therapy Crisis &amp; Airpo</t>
  </si>
  <si>
    <t>3 Peaks Photography &amp; Design</t>
  </si>
  <si>
    <t>John C Hall III Insurance Agen</t>
  </si>
  <si>
    <t>MSP Financial Inc</t>
  </si>
  <si>
    <t>J &amp; J Hip Hop Dance LLC</t>
  </si>
  <si>
    <t>Stars Gymnastics</t>
  </si>
  <si>
    <t>Ohana Kava Bar</t>
  </si>
  <si>
    <t>The Loop at Manitou Inc</t>
  </si>
  <si>
    <t>Spherion</t>
  </si>
  <si>
    <t>Independent Construction &amp; Rem</t>
  </si>
  <si>
    <t>Christopher Cipoletti LLC</t>
  </si>
  <si>
    <t>La Mission</t>
  </si>
  <si>
    <t>Axis Business Technologies</t>
  </si>
  <si>
    <t>SRM Service Center Inc</t>
  </si>
  <si>
    <t>RetroFoam of Colorado Springs</t>
  </si>
  <si>
    <t>Community Dental Health NPO</t>
  </si>
  <si>
    <t>Gospel Homes for Women</t>
  </si>
  <si>
    <t>Citrus Clean House Cleaning</t>
  </si>
  <si>
    <t>Landsharks Running Club</t>
  </si>
  <si>
    <t>Update Printing Inc</t>
  </si>
  <si>
    <t>Jerry B Guevara DC Inc</t>
  </si>
  <si>
    <t>Pookerchiefs LLC</t>
  </si>
  <si>
    <t>Fashion Q</t>
  </si>
  <si>
    <t>Colorado Springs Sports Corpor</t>
  </si>
  <si>
    <t>Little Monkey Bizness</t>
  </si>
  <si>
    <t>Colorado PEO Charitable Corpor</t>
  </si>
  <si>
    <t>Agency Portal Services</t>
  </si>
  <si>
    <t>Apex Endodontics</t>
  </si>
  <si>
    <t>United States Field Hockey Ass</t>
  </si>
  <si>
    <t>Cool Science Company</t>
  </si>
  <si>
    <t>Redd Financial Group</t>
  </si>
  <si>
    <t>Junior Achievement of Southern</t>
  </si>
  <si>
    <t>Great Value Pet Clinic LLC</t>
  </si>
  <si>
    <t>Insight Analytical Labs Inc</t>
  </si>
  <si>
    <t>Seth A Kimmelman DDSPC</t>
  </si>
  <si>
    <t>Jack Quinn's Irish Pub and Res</t>
  </si>
  <si>
    <t>Dans Towne Car Service LLC</t>
  </si>
  <si>
    <t>Advanced Center for Orthodonti</t>
  </si>
  <si>
    <t>Scentennials Products Inc</t>
  </si>
  <si>
    <t>European Cleaners</t>
  </si>
  <si>
    <t>Colorado Springs Therapeutic R</t>
  </si>
  <si>
    <t>KCH Engineering Solutions LLC</t>
  </si>
  <si>
    <t>USA Ultimate</t>
  </si>
  <si>
    <t>Soccer Buddies</t>
  </si>
  <si>
    <t>Dlucks Enterprise LLC</t>
  </si>
  <si>
    <t>Colorado Springs Video LLC</t>
  </si>
  <si>
    <t>Paravicinis Italian Bistro</t>
  </si>
  <si>
    <t>Sigma Electronics Inc</t>
  </si>
  <si>
    <t>Santas Workshop</t>
  </si>
  <si>
    <t>Renaissance Oasis Spas Inc</t>
  </si>
  <si>
    <t>PSI LLC</t>
  </si>
  <si>
    <t>Kilroys Workshop Inc</t>
  </si>
  <si>
    <t>Quintessential LLC</t>
  </si>
  <si>
    <t>Silver Sparrow Beads</t>
  </si>
  <si>
    <t>Mountain Plains Museums Associ</t>
  </si>
  <si>
    <t>All Year Gutters &amp; Painting LL</t>
  </si>
  <si>
    <t>Red Leg Brewing Company</t>
  </si>
  <si>
    <t>Academy of Childrens Theatre</t>
  </si>
  <si>
    <t>CageRat Baseball LLC</t>
  </si>
  <si>
    <t>Camino Massage Therapy</t>
  </si>
  <si>
    <t>Jeffrey Scott Lasswell PC</t>
  </si>
  <si>
    <t>YoYogurt SH LLC</t>
  </si>
  <si>
    <t>Day Lily Salon and Spa</t>
  </si>
  <si>
    <t>Laaus Taco Shop</t>
  </si>
  <si>
    <t>Ad Factory</t>
  </si>
  <si>
    <t>Daisy Real Estate LLC</t>
  </si>
  <si>
    <t>Shugas</t>
  </si>
  <si>
    <t>SUNSHINE STUDIOS LIVE</t>
  </si>
  <si>
    <t>Silver Pond Chinese Restaurant</t>
  </si>
  <si>
    <t>EJC Sr Inc</t>
  </si>
  <si>
    <t>WILLIAMS SOUL FOOD LLC</t>
  </si>
  <si>
    <t>All Flash &amp; No Cash</t>
  </si>
  <si>
    <t>Moves By Michelle LLC</t>
  </si>
  <si>
    <t>Central Vacuum of Colorado Spr</t>
  </si>
  <si>
    <t>Parrot Marketing Co</t>
  </si>
  <si>
    <t>BLADES BARBER SHOP LLC</t>
  </si>
  <si>
    <t>Roofcrafters</t>
  </si>
  <si>
    <t>JC Nails LLC</t>
  </si>
  <si>
    <t>Walts Custom Moving</t>
  </si>
  <si>
    <t>Windstar Studios Inc</t>
  </si>
  <si>
    <t>Colorado Springs Event Center</t>
  </si>
  <si>
    <t>Cottonwood Artists' School</t>
  </si>
  <si>
    <t>Leading The Way Tours LLC</t>
  </si>
  <si>
    <t>Graham Oleson of Colorado Inc</t>
  </si>
  <si>
    <t>Luxury Granite &amp; Marble Corp</t>
  </si>
  <si>
    <t>Regal Nails</t>
  </si>
  <si>
    <t>Pho Luu Luu LLC</t>
  </si>
  <si>
    <t>Mystic Nails Salon</t>
  </si>
  <si>
    <t>Iron Springs Chateau Inc</t>
  </si>
  <si>
    <t>Rhinos Sports &amp; Spirits Borp C</t>
  </si>
  <si>
    <t>Black Forest Together Inc</t>
  </si>
  <si>
    <t>Garden of Gods Trading Post</t>
  </si>
  <si>
    <t>United States Judo Inc</t>
  </si>
  <si>
    <t>USA Racquetball</t>
  </si>
  <si>
    <t>Autosearch USA</t>
  </si>
  <si>
    <t>ALGR Enterprises LLC</t>
  </si>
  <si>
    <t>Robert L Wilson DDS PC</t>
  </si>
  <si>
    <t>National Driver Training Inc</t>
  </si>
  <si>
    <t>Mountain State Chemical</t>
  </si>
  <si>
    <t>Arena Pro Shop LLC</t>
  </si>
  <si>
    <t>Heebees Heebees tattoos</t>
  </si>
  <si>
    <t>National Lawn &amp; Garden Show</t>
  </si>
  <si>
    <t>House Doctors</t>
  </si>
  <si>
    <t>Audreys Purple Playhouse</t>
  </si>
  <si>
    <t>Springbok Health Inc</t>
  </si>
  <si>
    <t>Kidpower of Colorado Springs</t>
  </si>
  <si>
    <t>Hinds Feet Counseling</t>
  </si>
  <si>
    <t>Alabama Auto Body Inc</t>
  </si>
  <si>
    <t>MYERS SEWING MACHINE COMPANY</t>
  </si>
  <si>
    <t>CaveSim LLC</t>
  </si>
  <si>
    <t>Play It Now Sports</t>
  </si>
  <si>
    <t>Colorado Native Flooring</t>
  </si>
  <si>
    <t>Just Nail</t>
  </si>
  <si>
    <t>Halo Boutique LLC</t>
  </si>
  <si>
    <t>Canine Campus Dog Daycare &amp; Bo</t>
  </si>
  <si>
    <t>Spring Water Management LLC</t>
  </si>
  <si>
    <t>Preschool Partners Inc</t>
  </si>
  <si>
    <t>La Baguette</t>
  </si>
  <si>
    <t>Basil and Barley LLC</t>
  </si>
  <si>
    <t>Ladyfingers Letterpress Inc</t>
  </si>
  <si>
    <t>Copa Cabana Event Hall</t>
  </si>
  <si>
    <t>HillSprings Academy</t>
  </si>
  <si>
    <t>Azada Mexican Grill No 1</t>
  </si>
  <si>
    <t>City Link Trucking Inc</t>
  </si>
  <si>
    <t>Ruxtons Trading Post</t>
  </si>
  <si>
    <t>Space Foundation</t>
  </si>
  <si>
    <t>BarK LLC</t>
  </si>
  <si>
    <t>Assistance League Of Colorado</t>
  </si>
  <si>
    <t>Red Wing Motel</t>
  </si>
  <si>
    <t>Out Loud Colorado Springs Mens</t>
  </si>
  <si>
    <t>Henderson Consulting &amp; EAP Ser</t>
  </si>
  <si>
    <t>DIAMOND AUTO SALES LLC</t>
  </si>
  <si>
    <t>Paint It RED Productions</t>
  </si>
  <si>
    <t>Colorado Springs Youth Symphon</t>
  </si>
  <si>
    <t>Colorado Health Services</t>
  </si>
  <si>
    <t>DMS Custom</t>
  </si>
  <si>
    <t>La Baguette Cafe IV</t>
  </si>
  <si>
    <t>Innovations in Aging Collabora</t>
  </si>
  <si>
    <t>RhoDESCO Print Mail Design</t>
  </si>
  <si>
    <t>Foil Salon</t>
  </si>
  <si>
    <t>Immeasurable Journeys LLC</t>
  </si>
  <si>
    <t>Brown's Shoe</t>
  </si>
  <si>
    <t>The Manitou Art Theatre</t>
  </si>
  <si>
    <t>TwoCor Projects</t>
  </si>
  <si>
    <t>Ln Mitchell Jewelers</t>
  </si>
  <si>
    <t>Sweet Addict Bakery</t>
  </si>
  <si>
    <t>Anjuli Borden DDS PC</t>
  </si>
  <si>
    <t>Gunther Toodys</t>
  </si>
  <si>
    <t>AA Investments Inc</t>
  </si>
  <si>
    <t>Old Town Guesthouse B&amp;B</t>
  </si>
  <si>
    <t>The COS Group LLC</t>
  </si>
  <si>
    <t>Fostering Hope Foundation</t>
  </si>
  <si>
    <t>Regina Heuberger LLC</t>
  </si>
  <si>
    <t>Pikes Peak International Hill</t>
  </si>
  <si>
    <t>The Principal's Office</t>
  </si>
  <si>
    <t>The Perk Downtown</t>
  </si>
  <si>
    <t>Apprentice Personnel</t>
  </si>
  <si>
    <t>Rocky Mountain Academy of Musi</t>
  </si>
  <si>
    <t>Simply Furniture</t>
  </si>
  <si>
    <t>Pikes Peak Outdoor Recreation</t>
  </si>
  <si>
    <t>Mountain High Concessions</t>
  </si>
  <si>
    <t>CASA  of the Pikes Peak Region</t>
  </si>
  <si>
    <t>Academy of Community Theatre A</t>
  </si>
  <si>
    <t>Magazine Training Internationa</t>
  </si>
  <si>
    <t>Hammond Law Group PC</t>
  </si>
  <si>
    <t>NARASUSHIANDGRILL</t>
  </si>
  <si>
    <t>AA Forestry LLC</t>
  </si>
  <si>
    <t>Personal Touch Nail &amp; Spa</t>
  </si>
  <si>
    <t>Wine Punts LLC</t>
  </si>
  <si>
    <t>Open Arms Pain Clinic LLC</t>
  </si>
  <si>
    <t>Rocky Mountain Womens Film Ins</t>
  </si>
  <si>
    <t>Dorothy Bee Insurance Agency L</t>
  </si>
  <si>
    <t>IOK Enterprises Inc</t>
  </si>
  <si>
    <t>Boys &amp; Girls Club @ Eagleside</t>
  </si>
  <si>
    <t>Springs Mountain Water</t>
  </si>
  <si>
    <t>Home Front Military Network</t>
  </si>
  <si>
    <t>Multiple Sclerosis Alliance So</t>
  </si>
  <si>
    <t>Springs Trailers LLC</t>
  </si>
  <si>
    <t>Centro De La Familia</t>
  </si>
  <si>
    <t>CKL Inc Adams Apple Lounge</t>
  </si>
  <si>
    <t>National Alliance on Mental Il</t>
  </si>
  <si>
    <t>Bravo Screen Printing Inc</t>
  </si>
  <si>
    <t>National Mill Dog Rescue</t>
  </si>
  <si>
    <t>Patterson Tax &amp; Accounting</t>
  </si>
  <si>
    <t>Technical Communications Corp</t>
  </si>
  <si>
    <t>Cambio Yoga LLC</t>
  </si>
  <si>
    <t>Inside Out Youth Services</t>
  </si>
  <si>
    <t>Tara Nolan Advisory Svs ltd</t>
  </si>
  <si>
    <t>Root Down &amp; Grow Inc</t>
  </si>
  <si>
    <t>Discover Health INC</t>
  </si>
  <si>
    <t>Peak Education</t>
  </si>
  <si>
    <t>El Paso Pride Soccer Associati</t>
  </si>
  <si>
    <t>Pikes Peak Justice &amp; Pro Bono</t>
  </si>
  <si>
    <t>High Point Dental</t>
  </si>
  <si>
    <t>Pikes Peak or Bust Rodeo Found</t>
  </si>
  <si>
    <t>Border Burger Bar</t>
  </si>
  <si>
    <t>Council of Neighbors and Organ</t>
  </si>
  <si>
    <t>Colorado Springs Youth Sports</t>
  </si>
  <si>
    <t>M&amp;T Distributors LLC</t>
  </si>
  <si>
    <t>Colorado Springs Philharmonic</t>
  </si>
  <si>
    <t>Criterion Machine Inc</t>
  </si>
  <si>
    <t>Sidewalks End Montessori Schoo</t>
  </si>
  <si>
    <t>Denver Children’s Academy</t>
  </si>
  <si>
    <t>Almagre Collective LLC</t>
  </si>
  <si>
    <t xml:space="preserve">Professional Sign Language interpreter </t>
  </si>
  <si>
    <t>Shopper Press Inc</t>
  </si>
  <si>
    <t xml:space="preserve">Public Notice </t>
  </si>
  <si>
    <t>EPC ECONOMIC DEV 7/31/20</t>
  </si>
  <si>
    <t xml:space="preserve">ED-007 Individual Assistance Grant </t>
  </si>
  <si>
    <t>AGREEMENT IAG-2020-07</t>
  </si>
  <si>
    <t>AGREEMENT IAG-2020-11</t>
  </si>
  <si>
    <t>AGREEMENT IAG-2020-12</t>
  </si>
  <si>
    <t>AGREEMENT IAG-2020-10</t>
  </si>
  <si>
    <t>Newborn Hope Inc</t>
  </si>
  <si>
    <t>AGREEMENT IAG-2020-14</t>
  </si>
  <si>
    <t>Greccio Housing</t>
  </si>
  <si>
    <t>AGREEMENT IAG-2020-08</t>
  </si>
  <si>
    <t>AGREEMENT IAG-2020-03</t>
  </si>
  <si>
    <t>Crossfire Ministries Inc</t>
  </si>
  <si>
    <t>AGREEMENT IAG-2020-06</t>
  </si>
  <si>
    <t>AGREEMENT IAG-2020-02</t>
  </si>
  <si>
    <t>AGREEMENT IAG-2020-21</t>
  </si>
  <si>
    <t>AGREEMENT IAG-2020-04</t>
  </si>
  <si>
    <t>TESSA</t>
  </si>
  <si>
    <t>AGREEMENT IAG-2020-20</t>
  </si>
  <si>
    <t>AGREEMENT IAG-2020-15</t>
  </si>
  <si>
    <t>AGREEMENT IAG-2020-05</t>
  </si>
  <si>
    <t>The Salvation Army</t>
  </si>
  <si>
    <t>AGREEMENT IAG-2020-17</t>
  </si>
  <si>
    <t>Mt Carmel Veterans Service Cen</t>
  </si>
  <si>
    <t>AGREEMENT IAG-2020-19</t>
  </si>
  <si>
    <t>Silver Key Senior Services Inc</t>
  </si>
  <si>
    <t>AGREEMENT IAG-2020-18</t>
  </si>
  <si>
    <t>Interfaith Hospitality Network</t>
  </si>
  <si>
    <t>AGREEMENT IAG-2020-09</t>
  </si>
  <si>
    <t>AGREEMENT IAG-2020-01</t>
  </si>
  <si>
    <t>AGREEMENT IAG-2020-22</t>
  </si>
  <si>
    <t>Signage for COVID Test Site</t>
  </si>
  <si>
    <t>Springs Waste Systems LLC</t>
  </si>
  <si>
    <t>Contracted Trash Service for COVID Test Site</t>
  </si>
  <si>
    <t>Schopper, Steven F</t>
  </si>
  <si>
    <t>Drone Service for COVID Test Site</t>
  </si>
  <si>
    <t>DRONEWORKCITADELCOVIDTEST</t>
  </si>
  <si>
    <t>Office/Container Rental for COVID Test Site</t>
  </si>
  <si>
    <t>Operating Supplies for COVID Test Site</t>
  </si>
  <si>
    <t>036476 9232166</t>
  </si>
  <si>
    <t>Tent Rental for COVID Test Site</t>
  </si>
  <si>
    <t>Oct-Dec Rent for COVID Test Site</t>
  </si>
  <si>
    <t>EPCOEM-8062020-04</t>
  </si>
  <si>
    <t>EPCOEM-08062020-05</t>
  </si>
  <si>
    <t>EPCOEM-08062020-02</t>
  </si>
  <si>
    <t>EPCOEM-08062020-03</t>
  </si>
  <si>
    <t xml:space="preserve">Temp - CARES  project </t>
  </si>
  <si>
    <t>WG17159770</t>
  </si>
  <si>
    <t>Covid related disinfecting</t>
  </si>
  <si>
    <t>111-9923501-1047432</t>
  </si>
  <si>
    <t>111-1467970-7229808</t>
  </si>
  <si>
    <t>111-6035408-8981813</t>
  </si>
  <si>
    <t>113-7333594-7922641</t>
  </si>
  <si>
    <t>Permits</t>
  </si>
  <si>
    <t>Design for Kiosk move</t>
  </si>
  <si>
    <t>4000 Masks</t>
  </si>
  <si>
    <t>COCO2120475</t>
  </si>
  <si>
    <t>Team Linx LLLP</t>
  </si>
  <si>
    <t>Cabling for Prem Health Reno</t>
  </si>
  <si>
    <t>Cabling for PPWFC Renovation</t>
  </si>
  <si>
    <t>Wold Architects &amp; Engineers</t>
  </si>
  <si>
    <t>Architectural Design Services</t>
  </si>
  <si>
    <t>Cabling for C&amp;R Renovation</t>
  </si>
  <si>
    <t>Architectural Design Services CSC</t>
  </si>
  <si>
    <t>Moble Mini</t>
  </si>
  <si>
    <t xml:space="preserve">Storage Container </t>
  </si>
  <si>
    <t xml:space="preserve">Cololumber Specialities </t>
  </si>
  <si>
    <t>Carpenter Supplies</t>
  </si>
  <si>
    <t>2007-097193</t>
  </si>
  <si>
    <t xml:space="preserve">Hand Sanitizer </t>
  </si>
  <si>
    <t>9654085118/9654085126</t>
  </si>
  <si>
    <t xml:space="preserve">Blazer Electric Supply  </t>
  </si>
  <si>
    <t>Electrical Supplies</t>
  </si>
  <si>
    <t>S002077602.001</t>
  </si>
  <si>
    <t>Perry, Debbie</t>
  </si>
  <si>
    <t>Reimb. for Thermometers</t>
  </si>
  <si>
    <t>REIMBURSEMENT-PERRY</t>
  </si>
  <si>
    <t>Procurement BID Webpage</t>
  </si>
  <si>
    <t>SI490543</t>
  </si>
  <si>
    <t>SI494696</t>
  </si>
  <si>
    <t>112-3302068-5215427</t>
  </si>
  <si>
    <t>112-3684254-5224260</t>
  </si>
  <si>
    <t>111-2384389-7881834</t>
  </si>
  <si>
    <t>113-3187063-8493824</t>
  </si>
  <si>
    <t>112-9722649-9224244</t>
  </si>
  <si>
    <t>114-5740591-8349808</t>
  </si>
  <si>
    <t>112-4564213-8720254</t>
  </si>
  <si>
    <t>Postage</t>
  </si>
  <si>
    <t>7-132-45113</t>
  </si>
  <si>
    <t>Jefferson County Department</t>
  </si>
  <si>
    <t>Cabling for CSC Renovation</t>
  </si>
  <si>
    <t>MX08035474</t>
  </si>
  <si>
    <t>MX08024901</t>
  </si>
  <si>
    <t>MX08013986</t>
  </si>
  <si>
    <t>MX08045089</t>
  </si>
  <si>
    <t>MX08055567</t>
  </si>
  <si>
    <t>MX08067215</t>
  </si>
  <si>
    <t xml:space="preserve">Advanced Network Management </t>
  </si>
  <si>
    <t>Network Switches</t>
  </si>
  <si>
    <t>BD0022815</t>
  </si>
  <si>
    <t>EPC-IDENTITY &amp; ACCESS MGM</t>
  </si>
  <si>
    <t>EPC PROJECT COORD INV 03</t>
  </si>
  <si>
    <t>CARES-Items for Pop Up Site</t>
  </si>
  <si>
    <t>092520 LOWES</t>
  </si>
  <si>
    <t xml:space="preserve"> Shredding Service-CARES-Items for Pop Up Site</t>
  </si>
  <si>
    <t>Rocky Mountain Bottled Water</t>
  </si>
  <si>
    <t>Facility Repairs/Maintenance</t>
  </si>
  <si>
    <t>Radio Advertising</t>
  </si>
  <si>
    <t>500808-B</t>
  </si>
  <si>
    <t>Break Room Sink Disposer</t>
  </si>
  <si>
    <t>Comcast Cable Communications</t>
  </si>
  <si>
    <t>CARES-1049 N Academy Blvd</t>
  </si>
  <si>
    <t>091920-101820 PPWFC</t>
  </si>
  <si>
    <t>MechOne Inc</t>
  </si>
  <si>
    <t>Service at Pop-up Location</t>
  </si>
  <si>
    <t>20002-5</t>
  </si>
  <si>
    <t>KRCC-FM</t>
  </si>
  <si>
    <t>IN-1200719646</t>
  </si>
  <si>
    <t>Twelve Legs Marketing LLC</t>
  </si>
  <si>
    <t>Job/Business Advertising</t>
  </si>
  <si>
    <t>20057-2</t>
  </si>
  <si>
    <t xml:space="preserve">Comcast Cable Communications </t>
  </si>
  <si>
    <t>CARES- 1049 N Academy Blvd</t>
  </si>
  <si>
    <t>8497900012417923 8/14/20</t>
  </si>
  <si>
    <t>0675335489 08/14/20</t>
  </si>
  <si>
    <t>081320-091420 PPWFC</t>
  </si>
  <si>
    <t>Temp Workers</t>
  </si>
  <si>
    <t>Re-Employment Strategy</t>
  </si>
  <si>
    <t>080120-083120 PPWFC</t>
  </si>
  <si>
    <t>Murray Security Services</t>
  </si>
  <si>
    <t>On-line Training</t>
  </si>
  <si>
    <t>EPC-0901</t>
  </si>
  <si>
    <t>EPC-101020</t>
  </si>
  <si>
    <t>Careers in Construction Colorado</t>
  </si>
  <si>
    <t>CTE Programs NTE</t>
  </si>
  <si>
    <t>EPC-0902</t>
  </si>
  <si>
    <t>Precision Exams LLC</t>
  </si>
  <si>
    <t>Training Program Creation</t>
  </si>
  <si>
    <t>Counseling</t>
  </si>
  <si>
    <t>COVID19 Purchases</t>
  </si>
  <si>
    <t xml:space="preserve">Planning and Development </t>
  </si>
  <si>
    <t>111-0886511-7158621</t>
  </si>
  <si>
    <t>Sanitizing Wipes</t>
  </si>
  <si>
    <t>102611971-001</t>
  </si>
  <si>
    <t>111-8410237-9650654</t>
  </si>
  <si>
    <t>111-2692485-9540229</t>
  </si>
  <si>
    <t>111-8006741-1973833</t>
  </si>
  <si>
    <t>McCandless Truck Center LLC</t>
  </si>
  <si>
    <t>CO#1: add three (3) 4 x 2</t>
  </si>
  <si>
    <t xml:space="preserve">Public Works </t>
  </si>
  <si>
    <t>090920-01</t>
  </si>
  <si>
    <t>Dept Public Works Vehicles</t>
  </si>
  <si>
    <t>092920-01</t>
  </si>
  <si>
    <t>CArc Enterprises LLC</t>
  </si>
  <si>
    <t>Consulting &amp; Facilitation</t>
  </si>
  <si>
    <t>SBDC</t>
  </si>
  <si>
    <t>SEPTEMBER 09/08/20</t>
  </si>
  <si>
    <t>AUGUST 07 2020</t>
  </si>
  <si>
    <t>HugSpeak Inc</t>
  </si>
  <si>
    <t>Messaging Promo</t>
  </si>
  <si>
    <t>20-21-SBDC</t>
  </si>
  <si>
    <t>Virtual Platform Cyber Check</t>
  </si>
  <si>
    <t>SBDC-1002-20-A</t>
  </si>
  <si>
    <t>Steve Weed Media</t>
  </si>
  <si>
    <t>Video Production Virtual Event</t>
  </si>
  <si>
    <t>32-092120</t>
  </si>
  <si>
    <t>ACM Inspection</t>
  </si>
  <si>
    <t>Cable install - CJC Lobby</t>
  </si>
  <si>
    <t>Terracon</t>
  </si>
  <si>
    <t>Soil Report for</t>
  </si>
  <si>
    <t>TE06245</t>
  </si>
  <si>
    <t>OfficeScapes</t>
  </si>
  <si>
    <t>Training Room</t>
  </si>
  <si>
    <t>Wiring Install</t>
  </si>
  <si>
    <t>(PAY APP #2) 20-12-002</t>
  </si>
  <si>
    <t>Renovation of CJC</t>
  </si>
  <si>
    <t>PO 8113837-002</t>
  </si>
  <si>
    <t>PO 8113754-3</t>
  </si>
  <si>
    <t>Cabling for Jail Renovation</t>
  </si>
  <si>
    <t>61696 09/15/20</t>
  </si>
  <si>
    <t>61696 08/31/20</t>
  </si>
  <si>
    <t xml:space="preserve">Hand sanitzer </t>
  </si>
  <si>
    <t>Associated Bag Company</t>
  </si>
  <si>
    <t>Protective Eyewear</t>
  </si>
  <si>
    <t>B68244</t>
  </si>
  <si>
    <t>G160077</t>
  </si>
  <si>
    <t>G160081</t>
  </si>
  <si>
    <t>G159860</t>
  </si>
  <si>
    <t xml:space="preserve">PPE for imates </t>
  </si>
  <si>
    <t>WEB000687426</t>
  </si>
  <si>
    <t>G160079</t>
  </si>
  <si>
    <t>G165488</t>
  </si>
  <si>
    <t>B68255</t>
  </si>
  <si>
    <t>Bleach wipes</t>
  </si>
  <si>
    <t>111-2193398-8008255</t>
  </si>
  <si>
    <t>Signs for COVID test site</t>
  </si>
  <si>
    <t>OS8342</t>
  </si>
  <si>
    <t>Safeway</t>
  </si>
  <si>
    <t xml:space="preserve">Disinfecting wipes </t>
  </si>
  <si>
    <t xml:space="preserve">Protective Laptop Cases </t>
  </si>
  <si>
    <t>113-2407402-8867467</t>
  </si>
  <si>
    <t>refills for handsanitizer</t>
  </si>
  <si>
    <t>113-7905494-1769846</t>
  </si>
  <si>
    <t>113-0167006-8753063</t>
  </si>
  <si>
    <t>Covid medical supplies</t>
  </si>
  <si>
    <t>Laptop Computers</t>
  </si>
  <si>
    <t>AD06157220</t>
  </si>
  <si>
    <t>AD04777858</t>
  </si>
  <si>
    <t>1C2TYW0</t>
  </si>
  <si>
    <t xml:space="preserve">US Postal Services </t>
  </si>
  <si>
    <t>POSTAGE - SEPTEMBER 2020</t>
  </si>
  <si>
    <t>JE - OCTOBER 2020</t>
  </si>
  <si>
    <t>COVID Cell Phone 7/21-8/20/2020</t>
  </si>
  <si>
    <t>287284611344X08282020</t>
  </si>
  <si>
    <t>COVID Cell Phone 8/27-9/26/2020</t>
  </si>
  <si>
    <t>287231302029X09042020</t>
  </si>
  <si>
    <t>COVID Cell Phone 7/2-8/1/2020</t>
  </si>
  <si>
    <t xml:space="preserve">COVID19 Case investagtors </t>
  </si>
  <si>
    <t>20-15-CARES</t>
  </si>
  <si>
    <t>20-17-CARES</t>
  </si>
  <si>
    <t>Health Management Associates I</t>
  </si>
  <si>
    <t>Covid response plan</t>
  </si>
  <si>
    <t>200331-0000001</t>
  </si>
  <si>
    <t>IU GlobeLink LLC</t>
  </si>
  <si>
    <t>Spanish Translation for Covid19 testing sites</t>
  </si>
  <si>
    <t>INV/2020/0413</t>
  </si>
  <si>
    <t>INV/2020/0417</t>
  </si>
  <si>
    <t>Ongoing website mainteance for COVID 19</t>
  </si>
  <si>
    <t>2020-0232</t>
  </si>
  <si>
    <t>Covid Creative Services NTE</t>
  </si>
  <si>
    <t>Marketing / outreach campaign</t>
  </si>
  <si>
    <t>200331-0000002</t>
  </si>
  <si>
    <t>2020-09</t>
  </si>
  <si>
    <t>UCCS - National Resilience Ins</t>
  </si>
  <si>
    <t xml:space="preserve">Rapid response counseling </t>
  </si>
  <si>
    <t>EPCPH20200930</t>
  </si>
  <si>
    <t>EPCPH20200731</t>
  </si>
  <si>
    <t>INV/2020/0084</t>
  </si>
  <si>
    <t>INV/2020/0209</t>
  </si>
  <si>
    <t>INV/2020/0089</t>
  </si>
  <si>
    <t>8/6-9/9/2020</t>
  </si>
  <si>
    <t>Hueser, Aaron Michael</t>
  </si>
  <si>
    <t>Seidenberg, Melissa</t>
  </si>
  <si>
    <t>9/9-9/30/2020</t>
  </si>
  <si>
    <t>Premise Health Employer Solutions</t>
  </si>
  <si>
    <t>CSC Clinic 9/1-9/30/20</t>
  </si>
  <si>
    <t xml:space="preserve">Employee Benefits Sevices </t>
  </si>
  <si>
    <t>146884-146885</t>
  </si>
  <si>
    <t xml:space="preserve">NOVEMBER </t>
  </si>
  <si>
    <t>PPE - Safety Supplies</t>
  </si>
  <si>
    <t>113-3294010-3203409</t>
  </si>
  <si>
    <t>113-7886668-9953801</t>
  </si>
  <si>
    <t>113-3294010-3203409A</t>
  </si>
  <si>
    <t>EPCOEM-08062020-06</t>
  </si>
  <si>
    <t>EPCOEM-08062020-07</t>
  </si>
  <si>
    <t>EPCOEM-08062020-08</t>
  </si>
  <si>
    <t>EPCOEM-08062020-09</t>
  </si>
  <si>
    <t>23-Monitors &amp; Docks</t>
  </si>
  <si>
    <t>0297540-IN</t>
  </si>
  <si>
    <t>HRM Temp</t>
  </si>
  <si>
    <t>Baker, Mary Ellen</t>
  </si>
  <si>
    <t>Class Facilitation</t>
  </si>
  <si>
    <t>TIME MANAGEMENT TRAINING</t>
  </si>
  <si>
    <t>113-1930497-7164210</t>
  </si>
  <si>
    <t>114-0732450-1003454</t>
  </si>
  <si>
    <t>2943 A</t>
  </si>
  <si>
    <t>Reliable Sanitation</t>
  </si>
  <si>
    <t>Pump Grease Pit at CSC</t>
  </si>
  <si>
    <t>09X00029</t>
  </si>
  <si>
    <t>T2 Systems Inc</t>
  </si>
  <si>
    <t>Gate Automation</t>
  </si>
  <si>
    <t>P005378</t>
  </si>
  <si>
    <t>P005314</t>
  </si>
  <si>
    <t>1 - HP EliteDisplay Monitors</t>
  </si>
  <si>
    <t>5-Adobe Pro Licenses</t>
  </si>
  <si>
    <t>Finance Services</t>
  </si>
  <si>
    <t>Total Office Solutions</t>
  </si>
  <si>
    <t>Loft wall Screens</t>
  </si>
  <si>
    <t>PINV1027432</t>
  </si>
  <si>
    <t xml:space="preserve">Monitor </t>
  </si>
  <si>
    <t xml:space="preserve">Temp PIO Staff  </t>
  </si>
  <si>
    <t>Advanced Network Management In</t>
  </si>
  <si>
    <t>BD0022878</t>
  </si>
  <si>
    <t>BD0023141</t>
  </si>
  <si>
    <t>Power Cords for Cisco Switches</t>
  </si>
  <si>
    <t>BD0023017</t>
  </si>
  <si>
    <t>BD0023323</t>
  </si>
  <si>
    <t>BD0023329</t>
  </si>
  <si>
    <t>BD0023469</t>
  </si>
  <si>
    <t>Test Monitors for Hoteling</t>
  </si>
  <si>
    <t>0297829-IN</t>
  </si>
  <si>
    <t>53-Carrying Cases</t>
  </si>
  <si>
    <t>Project Manager -Temp</t>
  </si>
  <si>
    <t>EPC PROJ MGR INV 01</t>
  </si>
  <si>
    <t>EPC-PROJECTMANAGER-INV04</t>
  </si>
  <si>
    <t>Axsium Group Ltd</t>
  </si>
  <si>
    <t>180 Kronos Manage Service Hour</t>
  </si>
  <si>
    <t>SIN011032</t>
  </si>
  <si>
    <t>MX08077623</t>
  </si>
  <si>
    <t>MX08087226</t>
  </si>
  <si>
    <t>MX08094407</t>
  </si>
  <si>
    <t>MX08105680</t>
  </si>
  <si>
    <t>EPC-PROJECTMANAGER(HESCH)</t>
  </si>
  <si>
    <t>EPC-PROJECTMANAGER-INV05</t>
  </si>
  <si>
    <t>EPC-PROJECTCOORD-INV05</t>
  </si>
  <si>
    <t>EPC-IDENT&amp;ACCMG-INV08</t>
  </si>
  <si>
    <t>Cisco Hardware Replacement</t>
  </si>
  <si>
    <t>BD0023325</t>
  </si>
  <si>
    <t>BD0023408</t>
  </si>
  <si>
    <t>Filevine Inc</t>
  </si>
  <si>
    <t>1 yr-Filevine Software License</t>
  </si>
  <si>
    <t>INV006044</t>
  </si>
  <si>
    <t>Positive Office Solutions LLC</t>
  </si>
  <si>
    <t>New Workstation Room 154</t>
  </si>
  <si>
    <t>Training &amp; Data Migration</t>
  </si>
  <si>
    <t>Motor Vehicle Flex booker</t>
  </si>
  <si>
    <t>INV-4129</t>
  </si>
  <si>
    <t>INV-4130</t>
  </si>
  <si>
    <t>INV-4131</t>
  </si>
  <si>
    <t>INV-4216</t>
  </si>
  <si>
    <t>HCI049376</t>
  </si>
  <si>
    <t>HCI045098</t>
  </si>
  <si>
    <t>HCI045144</t>
  </si>
  <si>
    <t>HCI045954</t>
  </si>
  <si>
    <t>HCI046090</t>
  </si>
  <si>
    <t>HCI047286</t>
  </si>
  <si>
    <t>HCI047403</t>
  </si>
  <si>
    <t>HCI047589</t>
  </si>
  <si>
    <t>HCI048130</t>
  </si>
  <si>
    <t>Raine Building LLC</t>
  </si>
  <si>
    <t>COVID Shields to provide</t>
  </si>
  <si>
    <t>United Power &amp; Battery</t>
  </si>
  <si>
    <t>Power upgrade for Jail</t>
  </si>
  <si>
    <t>20-9163</t>
  </si>
  <si>
    <t>TECC Painting CO</t>
  </si>
  <si>
    <t>Jail Ward Door Painting</t>
  </si>
  <si>
    <t>20140-P2</t>
  </si>
  <si>
    <t>Painting at CJC</t>
  </si>
  <si>
    <t>icon Construction Group</t>
  </si>
  <si>
    <t>20-16-003</t>
  </si>
  <si>
    <t>Advanced Network Management Inc</t>
  </si>
  <si>
    <t>Cisco Network Hardware</t>
  </si>
  <si>
    <t>BD0022939</t>
  </si>
  <si>
    <t>Access Point</t>
  </si>
  <si>
    <t>BD0022946</t>
  </si>
  <si>
    <t>BD0023014</t>
  </si>
  <si>
    <t>APs for CJC Medical Ward</t>
  </si>
  <si>
    <t>BD0022767</t>
  </si>
  <si>
    <t>BD0023334</t>
  </si>
  <si>
    <t>Training Cameras &amp; Monitors</t>
  </si>
  <si>
    <t>Training Laptops</t>
  </si>
  <si>
    <t>Training Center Furniture</t>
  </si>
  <si>
    <t>BlueScope Construction Inc</t>
  </si>
  <si>
    <t>SHR Training Storage Building</t>
  </si>
  <si>
    <t>21622-01</t>
  </si>
  <si>
    <t>2-UV Boxes</t>
  </si>
  <si>
    <t>Plasticare</t>
  </si>
  <si>
    <t>Plexiglass Protectors for</t>
  </si>
  <si>
    <t>X0102006291289C869</t>
  </si>
  <si>
    <t>Cable install - CJC Telemed</t>
  </si>
  <si>
    <t>Cable install - CJC Courtroom</t>
  </si>
  <si>
    <t>Arlun Inc</t>
  </si>
  <si>
    <t>Carpet Replacement at CJC</t>
  </si>
  <si>
    <t>CG024243</t>
  </si>
  <si>
    <t>Rapid Testing</t>
  </si>
  <si>
    <t>C18320</t>
  </si>
  <si>
    <t>C18345</t>
  </si>
  <si>
    <t>181 Tablets</t>
  </si>
  <si>
    <t>ProBooks, Monitor, USB-Dock</t>
  </si>
  <si>
    <t>0295048-IN</t>
  </si>
  <si>
    <t>Initial Service Charge</t>
  </si>
  <si>
    <t>Monthly Data Service</t>
  </si>
  <si>
    <t>Monthly Service</t>
  </si>
  <si>
    <t>OSV000002234349</t>
  </si>
  <si>
    <t>Removal of Furniture</t>
  </si>
  <si>
    <t>Elder Construction Inc</t>
  </si>
  <si>
    <t>Akers Renovation</t>
  </si>
  <si>
    <t>Refund-Rtn'd purchase LJohnson</t>
  </si>
  <si>
    <t>P-card</t>
  </si>
  <si>
    <t>Misc Office Supplies &amp; PPE</t>
  </si>
  <si>
    <t>113-0516905-2357031A</t>
  </si>
  <si>
    <t>Business Relief Fund Grant -AD</t>
  </si>
  <si>
    <t>5LSUXVE4F2</t>
  </si>
  <si>
    <t>72H2WVS4F2</t>
  </si>
  <si>
    <t>Subrecipient Agreement Payment</t>
  </si>
  <si>
    <t>AGREEMENT IAG-2020-23</t>
  </si>
  <si>
    <t>Better Bus Bureau of SC Founda</t>
  </si>
  <si>
    <t>SBW Virtual Production</t>
  </si>
  <si>
    <t>SBW136</t>
  </si>
  <si>
    <t>Disaster Series Sponsorship</t>
  </si>
  <si>
    <t>Event Promo</t>
  </si>
  <si>
    <t>20-224-SDBC</t>
  </si>
  <si>
    <t>EZ LE Facilitation</t>
  </si>
  <si>
    <t>JULY 2020 COVID</t>
  </si>
  <si>
    <t>Gold Stripe Consulting LLC</t>
  </si>
  <si>
    <t>Marketing for virtual events</t>
  </si>
  <si>
    <t>Elements Business Coaching</t>
  </si>
  <si>
    <t>20-012</t>
  </si>
  <si>
    <t xml:space="preserve">ShopVac for temp location Office </t>
  </si>
  <si>
    <t>530761-1</t>
  </si>
  <si>
    <t>530761-2</t>
  </si>
  <si>
    <t>CARES-Phone Svc Pop Up Locale</t>
  </si>
  <si>
    <t>287294865076X08042020</t>
  </si>
  <si>
    <t>Center for Work Ethic Developm</t>
  </si>
  <si>
    <t>Online work series</t>
  </si>
  <si>
    <t>EPC-100220</t>
  </si>
  <si>
    <t>Joint Initiatives for Youth &amp;</t>
  </si>
  <si>
    <t>Early Childhood Education</t>
  </si>
  <si>
    <t xml:space="preserve"> Shredding Service</t>
  </si>
  <si>
    <t>Safety Supplies-Cares</t>
  </si>
  <si>
    <t>113-3876826-6163450</t>
  </si>
  <si>
    <t>113-3224846-6283434</t>
  </si>
  <si>
    <t>114-1793492-1655457</t>
  </si>
  <si>
    <t>Shipping Charges NTE</t>
  </si>
  <si>
    <t>7-158-99898</t>
  </si>
  <si>
    <t>7-172-32569</t>
  </si>
  <si>
    <t>7-165-32091</t>
  </si>
  <si>
    <t>Moving 701 E Boulder Office</t>
  </si>
  <si>
    <t xml:space="preserve">El Paso County Medical Claims </t>
  </si>
  <si>
    <t>Covid Med Claims Aug-Sept 2020</t>
  </si>
  <si>
    <t>REIMB-MED CLAIMS AUG-SEPT</t>
  </si>
  <si>
    <t>Covid19 Hopkins W/C Claim Reim</t>
  </si>
  <si>
    <t>COVID19 HOPKINS WC CLAIM</t>
  </si>
  <si>
    <t>Dippity Duo Dips</t>
  </si>
  <si>
    <t>Hand Sanitizer, Face Masks</t>
  </si>
  <si>
    <t>7308296020-000-001</t>
  </si>
  <si>
    <t>7308288089-000-001</t>
  </si>
  <si>
    <t>7308275035-000002</t>
  </si>
  <si>
    <t>7308418372-000-001</t>
  </si>
  <si>
    <t>Laptops Computers</t>
  </si>
  <si>
    <t>POSTAGE - OCTOBER 20</t>
  </si>
  <si>
    <t>AD06821093</t>
  </si>
  <si>
    <t>POSTAGE - NOVEMBER 2020</t>
  </si>
  <si>
    <t>Cell Phone 9/2-10/1/2020</t>
  </si>
  <si>
    <t>Cell Phone 8/2-9/1/2020</t>
  </si>
  <si>
    <t>Cell Phone 8/21-9/20/2020</t>
  </si>
  <si>
    <t>Cell Phone 9/27-10/26/2020</t>
  </si>
  <si>
    <t>287284611344X09282020</t>
  </si>
  <si>
    <t>509984-11/12/2020</t>
  </si>
  <si>
    <t>Payne, Susan</t>
  </si>
  <si>
    <t xml:space="preserve">Professional sieves as school liaison COVID19 Guidance </t>
  </si>
  <si>
    <t>PT3 Inc</t>
  </si>
  <si>
    <t>Professional  service social media campaign</t>
  </si>
  <si>
    <t>20-1559</t>
  </si>
  <si>
    <t xml:space="preserve">On-going website maintenance for Covid19 Communications </t>
  </si>
  <si>
    <t>INV/2020/0739</t>
  </si>
  <si>
    <t xml:space="preserve"> 2020-0329</t>
  </si>
  <si>
    <t>INV/2020/0039</t>
  </si>
  <si>
    <t>INV/2020/0051</t>
  </si>
  <si>
    <t xml:space="preserve"> INV/2020/0164</t>
  </si>
  <si>
    <t>20-19-CARES</t>
  </si>
  <si>
    <t>20-23-CARES</t>
  </si>
  <si>
    <t>Disinfectant Cleaner 2.5 gal</t>
  </si>
  <si>
    <t>111-4520458-3098635</t>
  </si>
  <si>
    <t>7314602452-000002</t>
  </si>
  <si>
    <t>7315077374-000001</t>
  </si>
  <si>
    <t>111-7124402-7782626</t>
  </si>
  <si>
    <t>FTSE-001-3</t>
  </si>
  <si>
    <t>FTSE-001-2B</t>
  </si>
  <si>
    <t>FTSE-001-4</t>
  </si>
  <si>
    <t xml:space="preserve">Disposable Food Trays to limit contact with inmates </t>
  </si>
  <si>
    <t>Total for Nov-2020</t>
  </si>
  <si>
    <t>Distribution of  CARES Funding to Public Health - Payroll  -Left</t>
  </si>
  <si>
    <t xml:space="preserve">Hardware IT For Shreiff Location </t>
  </si>
  <si>
    <t>BD0022941</t>
  </si>
  <si>
    <t>BD0023107</t>
  </si>
  <si>
    <t>BD0023016</t>
  </si>
  <si>
    <t>Staff Salary related to COVID19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</si>
</sst>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3" fontId="5" fillId="0" borderId="2" xfId="1" applyNumberFormat="1" applyFont="1" applyFill="1" applyBorder="1" applyAlignment="1"/>
    <xf numFmtId="43" fontId="6" fillId="0" borderId="2" xfId="1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4" fontId="1" fillId="0" borderId="0" xfId="1" applyNumberFormat="1" applyFont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4" fontId="0" fillId="0" borderId="0" xfId="1" applyNumberFormat="1" applyFont="1" applyAlignment="1">
      <alignment horizontal="right" wrapText="1"/>
    </xf>
    <xf numFmtId="14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3" fontId="5" fillId="0" borderId="0" xfId="1" applyFont="1" applyFill="1" applyBorder="1" applyAlignment="1">
      <alignment horizontal="left" wrapText="1"/>
    </xf>
    <xf numFmtId="43" fontId="5" fillId="0" borderId="0" xfId="1" applyFont="1" applyFill="1" applyBorder="1" applyAlignment="1"/>
    <xf numFmtId="0" fontId="2" fillId="0" borderId="0" xfId="0" applyFont="1" applyFill="1" applyBorder="1" applyAlignment="1">
      <alignment wrapText="1"/>
    </xf>
    <xf numFmtId="0" fontId="5" fillId="0" borderId="2" xfId="0" applyFont="1" applyFill="1" applyBorder="1" applyAlignment="1"/>
    <xf numFmtId="0" fontId="6" fillId="0" borderId="2" xfId="0" applyFont="1" applyFill="1" applyBorder="1" applyAlignment="1"/>
    <xf numFmtId="0" fontId="5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43" fontId="10" fillId="0" borderId="0" xfId="1" applyNumberFormat="1" applyFont="1" applyFill="1" applyBorder="1" applyAlignment="1"/>
    <xf numFmtId="43" fontId="10" fillId="0" borderId="0" xfId="1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44" fontId="8" fillId="0" borderId="3" xfId="2" applyFont="1" applyFill="1" applyBorder="1" applyAlignment="1"/>
    <xf numFmtId="0" fontId="2" fillId="0" borderId="0" xfId="0" applyFont="1" applyAlignment="1"/>
    <xf numFmtId="0" fontId="0" fillId="0" borderId="0" xfId="0" applyAlignment="1"/>
    <xf numFmtId="43" fontId="11" fillId="0" borderId="0" xfId="1" applyNumberFormat="1" applyFont="1" applyFill="1" applyBorder="1" applyAlignment="1">
      <alignment horizontal="left" wrapText="1"/>
    </xf>
    <xf numFmtId="14" fontId="6" fillId="0" borderId="2" xfId="0" applyNumberFormat="1" applyFont="1" applyFill="1" applyBorder="1" applyAlignment="1">
      <alignment horizontal="left" wrapText="1"/>
    </xf>
    <xf numFmtId="0" fontId="6" fillId="0" borderId="2" xfId="0" quotePrefix="1" applyFont="1" applyFill="1" applyBorder="1" applyAlignment="1">
      <alignment horizontal="left" wrapText="1"/>
    </xf>
    <xf numFmtId="43" fontId="5" fillId="0" borderId="0" xfId="1" applyFont="1"/>
    <xf numFmtId="1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43" fontId="5" fillId="2" borderId="0" xfId="1" applyNumberFormat="1" applyFont="1" applyFill="1" applyBorder="1" applyAlignment="1"/>
    <xf numFmtId="43" fontId="5" fillId="2" borderId="0" xfId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0" borderId="0" xfId="0" applyFill="1" applyBorder="1"/>
    <xf numFmtId="44" fontId="12" fillId="0" borderId="1" xfId="2" applyFont="1" applyBorder="1" applyAlignment="1"/>
    <xf numFmtId="4" fontId="5" fillId="0" borderId="0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43" fontId="6" fillId="0" borderId="0" xfId="2" applyNumberFormat="1" applyFont="1" applyFill="1" applyBorder="1" applyAlignment="1">
      <alignment horizontal="left" wrapText="1"/>
    </xf>
    <xf numFmtId="14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43" fontId="5" fillId="0" borderId="2" xfId="1" applyNumberFormat="1" applyFont="1" applyFill="1" applyBorder="1" applyAlignment="1">
      <alignment wrapText="1"/>
    </xf>
    <xf numFmtId="14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43" fontId="5" fillId="2" borderId="0" xfId="1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quotePrefix="1" applyFont="1" applyFill="1" applyBorder="1" applyAlignment="1">
      <alignment horizontal="left" wrapText="1"/>
    </xf>
    <xf numFmtId="17" fontId="1" fillId="0" borderId="0" xfId="0" quotePrefix="1" applyNumberFormat="1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3" fontId="6" fillId="0" borderId="2" xfId="2" applyNumberFormat="1" applyFont="1" applyFill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43" fontId="0" fillId="0" borderId="0" xfId="1" applyFont="1"/>
    <xf numFmtId="14" fontId="6" fillId="0" borderId="0" xfId="0" applyNumberFormat="1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2" borderId="2" xfId="0" applyFont="1" applyFill="1" applyBorder="1" applyAlignment="1">
      <alignment wrapText="1"/>
    </xf>
    <xf numFmtId="43" fontId="6" fillId="0" borderId="0" xfId="2" applyNumberFormat="1" applyFont="1" applyFill="1" applyBorder="1" applyAlignment="1">
      <alignment horizontal="left"/>
    </xf>
    <xf numFmtId="43" fontId="5" fillId="2" borderId="2" xfId="1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43" fontId="6" fillId="0" borderId="3" xfId="2" applyNumberFormat="1" applyFont="1" applyFill="1" applyBorder="1" applyAlignment="1">
      <alignment horizontal="left" wrapText="1"/>
    </xf>
    <xf numFmtId="4" fontId="4" fillId="0" borderId="0" xfId="1" applyNumberFormat="1" applyFont="1" applyFill="1" applyAlignment="1">
      <alignment horizontal="right" wrapText="1"/>
    </xf>
    <xf numFmtId="0" fontId="8" fillId="0" borderId="0" xfId="0" applyFont="1" applyAlignment="1">
      <alignment horizontal="left"/>
    </xf>
    <xf numFmtId="4" fontId="8" fillId="0" borderId="4" xfId="1" applyNumberFormat="1" applyFont="1" applyFill="1" applyBorder="1" applyAlignment="1">
      <alignment horizontal="right" wrapText="1"/>
    </xf>
    <xf numFmtId="4" fontId="8" fillId="0" borderId="0" xfId="1" applyNumberFormat="1" applyFont="1" applyFill="1" applyBorder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8" fillId="0" borderId="1" xfId="1" applyNumberFormat="1" applyFont="1" applyFill="1" applyBorder="1" applyAlignment="1">
      <alignment horizontal="right" wrapText="1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43" fontId="6" fillId="2" borderId="0" xfId="2" applyNumberFormat="1" applyFont="1" applyFill="1" applyBorder="1" applyAlignment="1">
      <alignment horizontal="left"/>
    </xf>
    <xf numFmtId="14" fontId="14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43" fontId="14" fillId="2" borderId="0" xfId="2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14" fontId="5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/>
    <xf numFmtId="44" fontId="0" fillId="0" borderId="0" xfId="0" applyNumberFormat="1" applyFill="1" applyBorder="1"/>
    <xf numFmtId="164" fontId="6" fillId="0" borderId="0" xfId="2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0</xdr:col>
      <xdr:colOff>1285875</xdr:colOff>
      <xdr:row>5</xdr:row>
      <xdr:rowOff>127000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950D142C-B78D-4695-94FC-DD12B31F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12395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AEAE082A-E823-4A19-A051-61EAD1C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038225" cy="103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09DE-D0FD-43E7-921D-F3E3FE4ABDE6}">
  <sheetPr>
    <pageSetUpPr fitToPage="1"/>
  </sheetPr>
  <dimension ref="A1:BJ2436"/>
  <sheetViews>
    <sheetView view="pageBreakPreview" zoomScale="60" zoomScaleNormal="100" workbookViewId="0">
      <pane ySplit="7" topLeftCell="A1872" activePane="bottomLeft" state="frozen"/>
      <selection activeCell="K2161" sqref="K2161"/>
      <selection pane="bottomLeft" activeCell="B5" sqref="B5"/>
    </sheetView>
  </sheetViews>
  <sheetFormatPr defaultColWidth="9.08984375" defaultRowHeight="15.5" x14ac:dyDescent="0.35"/>
  <cols>
    <col min="1" max="1" width="18" style="5" customWidth="1"/>
    <col min="2" max="2" width="28.7265625" style="3" customWidth="1"/>
    <col min="3" max="3" width="17.26953125" style="32" customWidth="1"/>
    <col min="4" max="4" width="44.08984375" style="33" customWidth="1"/>
    <col min="5" max="5" width="23.36328125" style="36" customWidth="1"/>
    <col min="6" max="6" width="32.7265625" style="34" customWidth="1"/>
    <col min="7" max="7" width="10.7265625" style="53" bestFit="1" customWidth="1"/>
    <col min="8" max="8" width="11.453125" style="53" bestFit="1" customWidth="1"/>
    <col min="9" max="62" width="9.08984375" style="53"/>
    <col min="63" max="16384" width="9.08984375" style="5"/>
  </cols>
  <sheetData>
    <row r="1" spans="1:6" x14ac:dyDescent="0.35">
      <c r="A1" s="3"/>
      <c r="B1" s="4"/>
      <c r="C1" s="29"/>
      <c r="D1" s="30"/>
      <c r="E1" s="35"/>
      <c r="F1" s="31"/>
    </row>
    <row r="2" spans="1:6" ht="18" x14ac:dyDescent="0.4">
      <c r="A2" s="3"/>
      <c r="B2" s="6" t="s">
        <v>0</v>
      </c>
      <c r="D2" s="23"/>
      <c r="F2" s="20"/>
    </row>
    <row r="3" spans="1:6" ht="18" x14ac:dyDescent="0.4">
      <c r="A3" s="3"/>
      <c r="B3" s="6" t="s">
        <v>5</v>
      </c>
      <c r="D3" s="23"/>
      <c r="F3" s="20"/>
    </row>
    <row r="4" spans="1:6" ht="18" x14ac:dyDescent="0.4">
      <c r="A4" s="3"/>
      <c r="B4" s="6" t="s">
        <v>8</v>
      </c>
      <c r="D4" s="23"/>
      <c r="F4" s="20"/>
    </row>
    <row r="5" spans="1:6" ht="17.5" x14ac:dyDescent="0.35">
      <c r="A5" s="3"/>
      <c r="B5" s="71">
        <v>44136</v>
      </c>
      <c r="C5" s="29"/>
      <c r="D5" s="30"/>
      <c r="E5" s="35"/>
      <c r="F5" s="31"/>
    </row>
    <row r="6" spans="1:6" x14ac:dyDescent="0.35">
      <c r="A6" s="3"/>
      <c r="B6" s="4"/>
      <c r="C6" s="29"/>
      <c r="D6" s="30"/>
      <c r="E6" s="35"/>
      <c r="F6" s="31"/>
    </row>
    <row r="7" spans="1:6" ht="35" x14ac:dyDescent="0.35">
      <c r="A7" s="37" t="s">
        <v>1</v>
      </c>
      <c r="B7" s="38" t="s">
        <v>3</v>
      </c>
      <c r="C7" s="43" t="s">
        <v>2</v>
      </c>
      <c r="D7" s="39" t="s">
        <v>10</v>
      </c>
      <c r="E7" s="37" t="s">
        <v>9</v>
      </c>
      <c r="F7" s="39" t="s">
        <v>247</v>
      </c>
    </row>
    <row r="8" spans="1:6" x14ac:dyDescent="0.35">
      <c r="A8" s="13">
        <v>43908</v>
      </c>
      <c r="B8" s="25" t="s">
        <v>191</v>
      </c>
      <c r="C8" s="10">
        <v>2125</v>
      </c>
      <c r="D8" s="19" t="s">
        <v>234</v>
      </c>
      <c r="E8" s="12" t="s">
        <v>245</v>
      </c>
      <c r="F8" s="19" t="s">
        <v>156</v>
      </c>
    </row>
    <row r="9" spans="1:6" x14ac:dyDescent="0.35">
      <c r="A9" s="13">
        <v>43909</v>
      </c>
      <c r="B9" s="25" t="s">
        <v>147</v>
      </c>
      <c r="C9" s="10">
        <v>5.63</v>
      </c>
      <c r="D9" s="28" t="s">
        <v>255</v>
      </c>
      <c r="E9" s="12" t="s">
        <v>245</v>
      </c>
      <c r="F9" s="19">
        <v>583027</v>
      </c>
    </row>
    <row r="10" spans="1:6" x14ac:dyDescent="0.35">
      <c r="A10" s="13">
        <v>43921</v>
      </c>
      <c r="B10" s="25" t="s">
        <v>191</v>
      </c>
      <c r="C10" s="10">
        <v>212.5</v>
      </c>
      <c r="D10" s="19" t="s">
        <v>234</v>
      </c>
      <c r="E10" s="12" t="s">
        <v>245</v>
      </c>
      <c r="F10" s="44" t="s">
        <v>156</v>
      </c>
    </row>
    <row r="11" spans="1:6" x14ac:dyDescent="0.35">
      <c r="A11" s="17">
        <v>43923</v>
      </c>
      <c r="B11" s="24" t="s">
        <v>74</v>
      </c>
      <c r="C11" s="9">
        <v>4998.9399999999996</v>
      </c>
      <c r="D11" s="26" t="s">
        <v>224</v>
      </c>
      <c r="E11" s="11" t="s">
        <v>240</v>
      </c>
      <c r="F11" s="18">
        <v>3654762</v>
      </c>
    </row>
    <row r="12" spans="1:6" x14ac:dyDescent="0.35">
      <c r="A12" s="17">
        <v>43923</v>
      </c>
      <c r="B12" s="24" t="s">
        <v>74</v>
      </c>
      <c r="C12" s="9">
        <v>10129.379999999999</v>
      </c>
      <c r="D12" s="26" t="s">
        <v>224</v>
      </c>
      <c r="E12" s="11" t="s">
        <v>240</v>
      </c>
      <c r="F12" s="18">
        <v>3654763</v>
      </c>
    </row>
    <row r="13" spans="1:6" x14ac:dyDescent="0.35">
      <c r="A13" s="17">
        <v>43923</v>
      </c>
      <c r="B13" s="24" t="s">
        <v>74</v>
      </c>
      <c r="C13" s="9">
        <v>12678.72</v>
      </c>
      <c r="D13" s="26" t="s">
        <v>230</v>
      </c>
      <c r="E13" s="11" t="s">
        <v>240</v>
      </c>
      <c r="F13" s="18">
        <v>3656506</v>
      </c>
    </row>
    <row r="14" spans="1:6" x14ac:dyDescent="0.35">
      <c r="A14" s="17">
        <v>43930</v>
      </c>
      <c r="B14" s="24" t="s">
        <v>75</v>
      </c>
      <c r="C14" s="9">
        <v>3270</v>
      </c>
      <c r="D14" s="26" t="s">
        <v>202</v>
      </c>
      <c r="E14" s="11" t="s">
        <v>240</v>
      </c>
      <c r="F14" s="18" t="s">
        <v>76</v>
      </c>
    </row>
    <row r="15" spans="1:6" x14ac:dyDescent="0.35">
      <c r="A15" s="17">
        <v>43930</v>
      </c>
      <c r="B15" s="24" t="s">
        <v>75</v>
      </c>
      <c r="C15" s="9">
        <v>509</v>
      </c>
      <c r="D15" s="26" t="s">
        <v>202</v>
      </c>
      <c r="E15" s="11" t="s">
        <v>240</v>
      </c>
      <c r="F15" s="18" t="s">
        <v>80</v>
      </c>
    </row>
    <row r="16" spans="1:6" x14ac:dyDescent="0.35">
      <c r="A16" s="17">
        <v>43930</v>
      </c>
      <c r="B16" s="24" t="s">
        <v>73</v>
      </c>
      <c r="C16" s="9">
        <v>109.29</v>
      </c>
      <c r="D16" s="26" t="s">
        <v>228</v>
      </c>
      <c r="E16" s="11" t="s">
        <v>240</v>
      </c>
      <c r="F16" s="18">
        <v>78999046</v>
      </c>
    </row>
    <row r="17" spans="1:6" x14ac:dyDescent="0.35">
      <c r="A17" s="17">
        <v>43930</v>
      </c>
      <c r="B17" s="24" t="s">
        <v>73</v>
      </c>
      <c r="C17" s="9">
        <v>53.95</v>
      </c>
      <c r="D17" s="26" t="s">
        <v>223</v>
      </c>
      <c r="E17" s="11" t="s">
        <v>240</v>
      </c>
      <c r="F17" s="18">
        <v>78995087</v>
      </c>
    </row>
    <row r="18" spans="1:6" x14ac:dyDescent="0.35">
      <c r="A18" s="17">
        <v>43930</v>
      </c>
      <c r="B18" s="24" t="s">
        <v>73</v>
      </c>
      <c r="C18" s="9">
        <v>7848.34</v>
      </c>
      <c r="D18" s="26" t="s">
        <v>224</v>
      </c>
      <c r="E18" s="11" t="s">
        <v>240</v>
      </c>
      <c r="F18" s="18">
        <v>79008445</v>
      </c>
    </row>
    <row r="19" spans="1:6" x14ac:dyDescent="0.35">
      <c r="A19" s="17">
        <v>43930</v>
      </c>
      <c r="B19" s="24" t="s">
        <v>73</v>
      </c>
      <c r="C19" s="9">
        <v>5087.5</v>
      </c>
      <c r="D19" s="26" t="s">
        <v>225</v>
      </c>
      <c r="E19" s="11" t="s">
        <v>240</v>
      </c>
      <c r="F19" s="18">
        <v>78999288</v>
      </c>
    </row>
    <row r="20" spans="1:6" x14ac:dyDescent="0.35">
      <c r="A20" s="17">
        <v>43937</v>
      </c>
      <c r="B20" s="24" t="s">
        <v>23</v>
      </c>
      <c r="C20" s="9">
        <v>1790</v>
      </c>
      <c r="D20" s="26" t="s">
        <v>161</v>
      </c>
      <c r="E20" s="11" t="s">
        <v>249</v>
      </c>
      <c r="F20" s="18">
        <v>1815743</v>
      </c>
    </row>
    <row r="21" spans="1:6" x14ac:dyDescent="0.35">
      <c r="A21" s="13">
        <v>43937</v>
      </c>
      <c r="B21" s="25" t="s">
        <v>148</v>
      </c>
      <c r="C21" s="10">
        <v>207.79</v>
      </c>
      <c r="D21" s="28" t="s">
        <v>172</v>
      </c>
      <c r="E21" s="12" t="s">
        <v>245</v>
      </c>
      <c r="F21" s="45" t="s">
        <v>150</v>
      </c>
    </row>
    <row r="22" spans="1:6" x14ac:dyDescent="0.35">
      <c r="A22" s="13">
        <v>43937</v>
      </c>
      <c r="B22" s="25" t="s">
        <v>148</v>
      </c>
      <c r="C22" s="10">
        <v>389.63</v>
      </c>
      <c r="D22" s="28" t="s">
        <v>173</v>
      </c>
      <c r="E22" s="12" t="s">
        <v>245</v>
      </c>
      <c r="F22" s="45" t="s">
        <v>152</v>
      </c>
    </row>
    <row r="23" spans="1:6" x14ac:dyDescent="0.35">
      <c r="A23" s="17">
        <v>43937</v>
      </c>
      <c r="B23" s="24" t="s">
        <v>77</v>
      </c>
      <c r="C23" s="9">
        <v>2515.5</v>
      </c>
      <c r="D23" s="26" t="s">
        <v>174</v>
      </c>
      <c r="E23" s="11" t="s">
        <v>240</v>
      </c>
      <c r="F23" s="18" t="s">
        <v>78</v>
      </c>
    </row>
    <row r="24" spans="1:6" x14ac:dyDescent="0.35">
      <c r="A24" s="17">
        <v>43937</v>
      </c>
      <c r="B24" s="24" t="s">
        <v>77</v>
      </c>
      <c r="C24" s="9">
        <v>1124.75</v>
      </c>
      <c r="D24" s="26" t="s">
        <v>174</v>
      </c>
      <c r="E24" s="11" t="s">
        <v>240</v>
      </c>
      <c r="F24" s="18" t="s">
        <v>82</v>
      </c>
    </row>
    <row r="25" spans="1:6" ht="46.5" x14ac:dyDescent="0.35">
      <c r="A25" s="17">
        <v>43937</v>
      </c>
      <c r="B25" s="24" t="s">
        <v>64</v>
      </c>
      <c r="C25" s="9">
        <f>4850+4850+8586+12050+340</f>
        <v>30676</v>
      </c>
      <c r="D25" s="26" t="s">
        <v>176</v>
      </c>
      <c r="E25" s="11" t="s">
        <v>252</v>
      </c>
      <c r="F25" s="18" t="s">
        <v>52</v>
      </c>
    </row>
    <row r="26" spans="1:6" x14ac:dyDescent="0.35">
      <c r="A26" s="17">
        <v>43937</v>
      </c>
      <c r="B26" s="24" t="s">
        <v>50</v>
      </c>
      <c r="C26" s="9">
        <v>88761</v>
      </c>
      <c r="D26" s="26" t="s">
        <v>188</v>
      </c>
      <c r="E26" s="11" t="s">
        <v>252</v>
      </c>
      <c r="F26" s="18" t="s">
        <v>49</v>
      </c>
    </row>
    <row r="27" spans="1:6" x14ac:dyDescent="0.35">
      <c r="A27" s="13">
        <v>43937</v>
      </c>
      <c r="B27" s="25" t="s">
        <v>147</v>
      </c>
      <c r="C27" s="10">
        <v>28.57</v>
      </c>
      <c r="D27" s="28" t="s">
        <v>256</v>
      </c>
      <c r="E27" s="12" t="s">
        <v>245</v>
      </c>
      <c r="F27" s="19">
        <v>585951</v>
      </c>
    </row>
    <row r="28" spans="1:6" x14ac:dyDescent="0.35">
      <c r="A28" s="13">
        <v>43937</v>
      </c>
      <c r="B28" s="25" t="s">
        <v>147</v>
      </c>
      <c r="C28" s="10">
        <v>14.9</v>
      </c>
      <c r="D28" s="28" t="s">
        <v>255</v>
      </c>
      <c r="E28" s="12" t="s">
        <v>245</v>
      </c>
      <c r="F28" s="19">
        <v>600150</v>
      </c>
    </row>
    <row r="29" spans="1:6" x14ac:dyDescent="0.35">
      <c r="A29" s="13">
        <v>43937</v>
      </c>
      <c r="B29" s="25" t="s">
        <v>141</v>
      </c>
      <c r="C29" s="10">
        <v>29.98</v>
      </c>
      <c r="D29" s="28" t="s">
        <v>143</v>
      </c>
      <c r="E29" s="12" t="s">
        <v>245</v>
      </c>
      <c r="F29" s="19" t="s">
        <v>142</v>
      </c>
    </row>
    <row r="30" spans="1:6" x14ac:dyDescent="0.35">
      <c r="A30" s="17">
        <v>43937</v>
      </c>
      <c r="B30" s="24" t="s">
        <v>75</v>
      </c>
      <c r="C30" s="9">
        <v>1018</v>
      </c>
      <c r="D30" s="26" t="s">
        <v>203</v>
      </c>
      <c r="E30" s="11" t="s">
        <v>240</v>
      </c>
      <c r="F30" s="18" t="s">
        <v>81</v>
      </c>
    </row>
    <row r="31" spans="1:6" x14ac:dyDescent="0.35">
      <c r="A31" s="13">
        <v>43937</v>
      </c>
      <c r="B31" s="25" t="s">
        <v>149</v>
      </c>
      <c r="C31" s="10">
        <v>758.89</v>
      </c>
      <c r="D31" s="28" t="s">
        <v>210</v>
      </c>
      <c r="E31" s="12" t="s">
        <v>245</v>
      </c>
      <c r="F31" s="45" t="s">
        <v>151</v>
      </c>
    </row>
    <row r="32" spans="1:6" x14ac:dyDescent="0.35">
      <c r="A32" s="13">
        <v>43937</v>
      </c>
      <c r="B32" s="24" t="s">
        <v>19</v>
      </c>
      <c r="C32" s="10">
        <v>129.56</v>
      </c>
      <c r="D32" s="28" t="s">
        <v>221</v>
      </c>
      <c r="E32" s="12" t="s">
        <v>245</v>
      </c>
      <c r="F32" s="45" t="s">
        <v>140</v>
      </c>
    </row>
    <row r="33" spans="1:6" x14ac:dyDescent="0.35">
      <c r="A33" s="13">
        <v>43937</v>
      </c>
      <c r="B33" s="24" t="s">
        <v>19</v>
      </c>
      <c r="C33" s="10">
        <v>150.36000000000001</v>
      </c>
      <c r="D33" s="28" t="s">
        <v>221</v>
      </c>
      <c r="E33" s="12" t="s">
        <v>245</v>
      </c>
      <c r="F33" s="45" t="s">
        <v>144</v>
      </c>
    </row>
    <row r="34" spans="1:6" x14ac:dyDescent="0.35">
      <c r="A34" s="17">
        <v>43937</v>
      </c>
      <c r="B34" s="24" t="s">
        <v>73</v>
      </c>
      <c r="C34" s="9">
        <v>237.87</v>
      </c>
      <c r="D34" s="26" t="s">
        <v>223</v>
      </c>
      <c r="E34" s="11" t="s">
        <v>240</v>
      </c>
      <c r="F34" s="18">
        <v>79024222</v>
      </c>
    </row>
    <row r="35" spans="1:6" ht="31" x14ac:dyDescent="0.35">
      <c r="A35" s="17">
        <v>43937</v>
      </c>
      <c r="B35" s="24" t="s">
        <v>73</v>
      </c>
      <c r="C35" s="9">
        <v>5063.28</v>
      </c>
      <c r="D35" s="26" t="s">
        <v>226</v>
      </c>
      <c r="E35" s="11" t="s">
        <v>240</v>
      </c>
      <c r="F35" s="18">
        <v>79020199</v>
      </c>
    </row>
    <row r="36" spans="1:6" x14ac:dyDescent="0.35">
      <c r="A36" s="17">
        <v>43937</v>
      </c>
      <c r="B36" s="24" t="s">
        <v>73</v>
      </c>
      <c r="C36" s="9">
        <v>5707.5</v>
      </c>
      <c r="D36" s="26" t="s">
        <v>224</v>
      </c>
      <c r="E36" s="11" t="s">
        <v>240</v>
      </c>
      <c r="F36" s="18">
        <v>79020131</v>
      </c>
    </row>
    <row r="37" spans="1:6" x14ac:dyDescent="0.35">
      <c r="A37" s="17">
        <v>43937</v>
      </c>
      <c r="B37" s="24" t="s">
        <v>73</v>
      </c>
      <c r="C37" s="9">
        <v>929.97</v>
      </c>
      <c r="D37" s="26" t="s">
        <v>224</v>
      </c>
      <c r="E37" s="11" t="s">
        <v>240</v>
      </c>
      <c r="F37" s="18">
        <v>79008452</v>
      </c>
    </row>
    <row r="38" spans="1:6" x14ac:dyDescent="0.35">
      <c r="A38" s="17">
        <v>43937</v>
      </c>
      <c r="B38" s="24" t="s">
        <v>73</v>
      </c>
      <c r="C38" s="9">
        <v>178.64</v>
      </c>
      <c r="D38" s="26" t="s">
        <v>227</v>
      </c>
      <c r="E38" s="11" t="s">
        <v>240</v>
      </c>
      <c r="F38" s="18">
        <v>79008449</v>
      </c>
    </row>
    <row r="39" spans="1:6" x14ac:dyDescent="0.35">
      <c r="A39" s="17">
        <v>43937</v>
      </c>
      <c r="B39" s="24" t="s">
        <v>74</v>
      </c>
      <c r="C39" s="9">
        <v>5277.1</v>
      </c>
      <c r="D39" s="26" t="s">
        <v>224</v>
      </c>
      <c r="E39" s="11" t="s">
        <v>240</v>
      </c>
      <c r="F39" s="18">
        <v>3662728</v>
      </c>
    </row>
    <row r="40" spans="1:6" x14ac:dyDescent="0.35">
      <c r="A40" s="17">
        <v>43937</v>
      </c>
      <c r="B40" s="24" t="s">
        <v>74</v>
      </c>
      <c r="C40" s="9">
        <v>1736.1</v>
      </c>
      <c r="D40" s="26" t="s">
        <v>224</v>
      </c>
      <c r="E40" s="11" t="s">
        <v>240</v>
      </c>
      <c r="F40" s="18">
        <v>3667388</v>
      </c>
    </row>
    <row r="41" spans="1:6" x14ac:dyDescent="0.35">
      <c r="A41" s="17">
        <v>43937</v>
      </c>
      <c r="B41" s="24" t="s">
        <v>74</v>
      </c>
      <c r="C41" s="9">
        <v>1938.2</v>
      </c>
      <c r="D41" s="26" t="s">
        <v>230</v>
      </c>
      <c r="E41" s="11" t="s">
        <v>240</v>
      </c>
      <c r="F41" s="18">
        <v>3662727</v>
      </c>
    </row>
    <row r="42" spans="1:6" x14ac:dyDescent="0.35">
      <c r="A42" s="17">
        <v>43937</v>
      </c>
      <c r="B42" s="24" t="s">
        <v>74</v>
      </c>
      <c r="C42" s="9">
        <v>1290</v>
      </c>
      <c r="D42" s="26" t="s">
        <v>27</v>
      </c>
      <c r="E42" s="11" t="s">
        <v>240</v>
      </c>
      <c r="F42" s="18">
        <v>3664472</v>
      </c>
    </row>
    <row r="43" spans="1:6" x14ac:dyDescent="0.35">
      <c r="A43" s="13">
        <v>43937</v>
      </c>
      <c r="B43" s="25" t="s">
        <v>155</v>
      </c>
      <c r="C43" s="10">
        <v>1024.9100000000001</v>
      </c>
      <c r="D43" s="19" t="s">
        <v>157</v>
      </c>
      <c r="E43" s="12" t="s">
        <v>245</v>
      </c>
      <c r="F43" s="19" t="s">
        <v>153</v>
      </c>
    </row>
    <row r="44" spans="1:6" x14ac:dyDescent="0.35">
      <c r="A44" s="13">
        <v>43937</v>
      </c>
      <c r="B44" s="25" t="s">
        <v>155</v>
      </c>
      <c r="C44" s="10">
        <v>1355.65</v>
      </c>
      <c r="D44" s="19" t="s">
        <v>157</v>
      </c>
      <c r="E44" s="12" t="s">
        <v>245</v>
      </c>
      <c r="F44" s="19" t="s">
        <v>154</v>
      </c>
    </row>
    <row r="45" spans="1:6" x14ac:dyDescent="0.35">
      <c r="A45" s="13">
        <v>43941</v>
      </c>
      <c r="B45" s="25" t="s">
        <v>262</v>
      </c>
      <c r="C45" s="10">
        <v>11.63</v>
      </c>
      <c r="D45" s="19" t="s">
        <v>263</v>
      </c>
      <c r="E45" s="12" t="s">
        <v>245</v>
      </c>
      <c r="F45" s="19" t="s">
        <v>264</v>
      </c>
    </row>
    <row r="46" spans="1:6" x14ac:dyDescent="0.35">
      <c r="A46" s="17">
        <v>43944</v>
      </c>
      <c r="B46" s="24" t="s">
        <v>64</v>
      </c>
      <c r="C46" s="9">
        <v>30000</v>
      </c>
      <c r="D46" s="26" t="s">
        <v>178</v>
      </c>
      <c r="E46" s="11" t="s">
        <v>252</v>
      </c>
      <c r="F46" s="18" t="s">
        <v>54</v>
      </c>
    </row>
    <row r="47" spans="1:6" x14ac:dyDescent="0.35">
      <c r="A47" s="17">
        <v>43944</v>
      </c>
      <c r="B47" s="24" t="s">
        <v>64</v>
      </c>
      <c r="C47" s="9">
        <v>22000</v>
      </c>
      <c r="D47" s="26" t="s">
        <v>182</v>
      </c>
      <c r="E47" s="11" t="s">
        <v>252</v>
      </c>
      <c r="F47" s="18" t="s">
        <v>58</v>
      </c>
    </row>
    <row r="48" spans="1:6" x14ac:dyDescent="0.35">
      <c r="A48" s="17">
        <v>43944</v>
      </c>
      <c r="B48" s="24" t="s">
        <v>64</v>
      </c>
      <c r="C48" s="9">
        <v>115000</v>
      </c>
      <c r="D48" s="26" t="s">
        <v>183</v>
      </c>
      <c r="E48" s="11" t="s">
        <v>252</v>
      </c>
      <c r="F48" s="18" t="s">
        <v>59</v>
      </c>
    </row>
    <row r="49" spans="1:6" x14ac:dyDescent="0.35">
      <c r="A49" s="17">
        <v>43944</v>
      </c>
      <c r="B49" s="24" t="s">
        <v>64</v>
      </c>
      <c r="C49" s="9">
        <v>4600</v>
      </c>
      <c r="D49" s="26" t="s">
        <v>184</v>
      </c>
      <c r="E49" s="11" t="s">
        <v>252</v>
      </c>
      <c r="F49" s="18" t="s">
        <v>60</v>
      </c>
    </row>
    <row r="50" spans="1:6" x14ac:dyDescent="0.35">
      <c r="A50" s="17">
        <v>43944</v>
      </c>
      <c r="B50" s="24" t="s">
        <v>64</v>
      </c>
      <c r="C50" s="9">
        <v>197291.1</v>
      </c>
      <c r="D50" s="26" t="s">
        <v>185</v>
      </c>
      <c r="E50" s="11" t="s">
        <v>252</v>
      </c>
      <c r="F50" s="18" t="s">
        <v>61</v>
      </c>
    </row>
    <row r="51" spans="1:6" x14ac:dyDescent="0.35">
      <c r="A51" s="17">
        <v>43944</v>
      </c>
      <c r="B51" s="24" t="s">
        <v>64</v>
      </c>
      <c r="C51" s="9">
        <v>15708.9</v>
      </c>
      <c r="D51" s="26" t="s">
        <v>186</v>
      </c>
      <c r="E51" s="11" t="s">
        <v>252</v>
      </c>
      <c r="F51" s="18" t="s">
        <v>62</v>
      </c>
    </row>
    <row r="52" spans="1:6" x14ac:dyDescent="0.35">
      <c r="A52" s="17">
        <v>43944</v>
      </c>
      <c r="B52" s="24" t="s">
        <v>64</v>
      </c>
      <c r="C52" s="9">
        <v>33000</v>
      </c>
      <c r="D52" s="26" t="s">
        <v>187</v>
      </c>
      <c r="E52" s="11" t="s">
        <v>252</v>
      </c>
      <c r="F52" s="18" t="s">
        <v>63</v>
      </c>
    </row>
    <row r="53" spans="1:6" x14ac:dyDescent="0.35">
      <c r="A53" s="13">
        <v>43944</v>
      </c>
      <c r="B53" s="25" t="s">
        <v>191</v>
      </c>
      <c r="C53" s="10">
        <v>28418.5</v>
      </c>
      <c r="D53" s="19" t="s">
        <v>234</v>
      </c>
      <c r="E53" s="12" t="s">
        <v>245</v>
      </c>
      <c r="F53" s="19" t="s">
        <v>156</v>
      </c>
    </row>
    <row r="54" spans="1:6" x14ac:dyDescent="0.35">
      <c r="A54" s="13">
        <v>43944</v>
      </c>
      <c r="B54" s="25" t="s">
        <v>146</v>
      </c>
      <c r="C54" s="10">
        <v>107.48</v>
      </c>
      <c r="D54" s="28" t="s">
        <v>145</v>
      </c>
      <c r="E54" s="12" t="s">
        <v>245</v>
      </c>
      <c r="F54" s="19">
        <v>3697631</v>
      </c>
    </row>
    <row r="55" spans="1:6" x14ac:dyDescent="0.35">
      <c r="A55" s="17">
        <v>43944</v>
      </c>
      <c r="B55" s="24" t="s">
        <v>68</v>
      </c>
      <c r="C55" s="9">
        <f>98500+98500</f>
        <v>197000</v>
      </c>
      <c r="D55" s="28" t="s">
        <v>213</v>
      </c>
      <c r="E55" s="11" t="s">
        <v>252</v>
      </c>
      <c r="F55" s="18" t="s">
        <v>65</v>
      </c>
    </row>
    <row r="56" spans="1:6" x14ac:dyDescent="0.35">
      <c r="A56" s="17">
        <v>43944</v>
      </c>
      <c r="B56" s="24" t="s">
        <v>68</v>
      </c>
      <c r="C56" s="9">
        <v>27400</v>
      </c>
      <c r="D56" s="28" t="s">
        <v>236</v>
      </c>
      <c r="E56" s="11" t="s">
        <v>252</v>
      </c>
      <c r="F56" s="18" t="s">
        <v>66</v>
      </c>
    </row>
    <row r="57" spans="1:6" x14ac:dyDescent="0.35">
      <c r="A57" s="17">
        <v>43944</v>
      </c>
      <c r="B57" s="24" t="s">
        <v>68</v>
      </c>
      <c r="C57" s="9">
        <f>7800+7800</f>
        <v>15600</v>
      </c>
      <c r="D57" s="28" t="s">
        <v>214</v>
      </c>
      <c r="E57" s="11" t="s">
        <v>252</v>
      </c>
      <c r="F57" s="18" t="s">
        <v>67</v>
      </c>
    </row>
    <row r="58" spans="1:6" x14ac:dyDescent="0.35">
      <c r="A58" s="17">
        <v>43944</v>
      </c>
      <c r="B58" s="24" t="s">
        <v>86</v>
      </c>
      <c r="C58" s="9">
        <v>205.52</v>
      </c>
      <c r="D58" s="26" t="s">
        <v>219</v>
      </c>
      <c r="E58" s="11" t="s">
        <v>240</v>
      </c>
      <c r="F58" s="18">
        <v>3013400365</v>
      </c>
    </row>
    <row r="59" spans="1:6" x14ac:dyDescent="0.35">
      <c r="A59" s="17">
        <v>43944</v>
      </c>
      <c r="B59" s="24" t="s">
        <v>86</v>
      </c>
      <c r="C59" s="9">
        <v>1291.8399999999999</v>
      </c>
      <c r="D59" s="26" t="s">
        <v>219</v>
      </c>
      <c r="E59" s="11" t="s">
        <v>240</v>
      </c>
      <c r="F59" s="18">
        <v>3013400368</v>
      </c>
    </row>
    <row r="60" spans="1:6" x14ac:dyDescent="0.35">
      <c r="A60" s="17">
        <v>43944</v>
      </c>
      <c r="B60" s="24" t="s">
        <v>86</v>
      </c>
      <c r="C60" s="9">
        <v>954.2</v>
      </c>
      <c r="D60" s="26" t="s">
        <v>219</v>
      </c>
      <c r="E60" s="11" t="s">
        <v>240</v>
      </c>
      <c r="F60" s="18">
        <v>3013400366</v>
      </c>
    </row>
    <row r="61" spans="1:6" x14ac:dyDescent="0.35">
      <c r="A61" s="17">
        <v>43944</v>
      </c>
      <c r="B61" s="24" t="s">
        <v>73</v>
      </c>
      <c r="C61" s="9">
        <v>237.87</v>
      </c>
      <c r="D61" s="26" t="s">
        <v>223</v>
      </c>
      <c r="E61" s="11" t="s">
        <v>240</v>
      </c>
      <c r="F61" s="18">
        <v>79056776</v>
      </c>
    </row>
    <row r="62" spans="1:6" x14ac:dyDescent="0.35">
      <c r="A62" s="17">
        <v>43944</v>
      </c>
      <c r="B62" s="24" t="s">
        <v>74</v>
      </c>
      <c r="C62" s="9">
        <v>1744.38</v>
      </c>
      <c r="D62" s="26" t="s">
        <v>230</v>
      </c>
      <c r="E62" s="11" t="s">
        <v>240</v>
      </c>
      <c r="F62" s="18">
        <v>3668856</v>
      </c>
    </row>
    <row r="63" spans="1:6" x14ac:dyDescent="0.35">
      <c r="A63" s="17">
        <v>43944</v>
      </c>
      <c r="B63" s="24" t="s">
        <v>74</v>
      </c>
      <c r="C63" s="9">
        <v>211.04</v>
      </c>
      <c r="D63" s="26" t="s">
        <v>27</v>
      </c>
      <c r="E63" s="11" t="s">
        <v>240</v>
      </c>
      <c r="F63" s="18">
        <v>3656504</v>
      </c>
    </row>
    <row r="64" spans="1:6" x14ac:dyDescent="0.35">
      <c r="A64" s="17">
        <v>43944</v>
      </c>
      <c r="B64" s="24" t="s">
        <v>108</v>
      </c>
      <c r="C64" s="9">
        <f>1071.94+90.36+96.8+65.99</f>
        <v>1325.09</v>
      </c>
      <c r="D64" s="26" t="s">
        <v>224</v>
      </c>
      <c r="E64" s="11" t="s">
        <v>240</v>
      </c>
      <c r="F64" s="18">
        <v>9005000166</v>
      </c>
    </row>
    <row r="65" spans="1:6" x14ac:dyDescent="0.35">
      <c r="A65" s="17">
        <v>43951</v>
      </c>
      <c r="B65" s="24" t="s">
        <v>13</v>
      </c>
      <c r="C65" s="9">
        <v>549.9</v>
      </c>
      <c r="D65" s="18" t="s">
        <v>101</v>
      </c>
      <c r="E65" s="11" t="s">
        <v>240</v>
      </c>
      <c r="F65" s="18" t="s">
        <v>90</v>
      </c>
    </row>
    <row r="66" spans="1:6" x14ac:dyDescent="0.35">
      <c r="A66" s="17">
        <v>43951</v>
      </c>
      <c r="B66" s="24" t="s">
        <v>13</v>
      </c>
      <c r="C66" s="9">
        <v>96.75</v>
      </c>
      <c r="D66" s="26" t="s">
        <v>239</v>
      </c>
      <c r="E66" s="11" t="s">
        <v>240</v>
      </c>
      <c r="F66" s="18" t="s">
        <v>91</v>
      </c>
    </row>
    <row r="67" spans="1:6" x14ac:dyDescent="0.35">
      <c r="A67" s="17">
        <v>43951</v>
      </c>
      <c r="B67" s="24" t="s">
        <v>13</v>
      </c>
      <c r="C67" s="9">
        <v>699.9</v>
      </c>
      <c r="D67" s="18" t="s">
        <v>101</v>
      </c>
      <c r="E67" s="11" t="s">
        <v>240</v>
      </c>
      <c r="F67" s="18" t="s">
        <v>92</v>
      </c>
    </row>
    <row r="68" spans="1:6" x14ac:dyDescent="0.35">
      <c r="A68" s="17">
        <v>43951</v>
      </c>
      <c r="B68" s="24" t="s">
        <v>13</v>
      </c>
      <c r="C68" s="9">
        <v>139.4</v>
      </c>
      <c r="D68" s="18" t="s">
        <v>102</v>
      </c>
      <c r="E68" s="11" t="s">
        <v>240</v>
      </c>
      <c r="F68" s="18" t="s">
        <v>93</v>
      </c>
    </row>
    <row r="69" spans="1:6" x14ac:dyDescent="0.35">
      <c r="A69" s="17">
        <v>43951</v>
      </c>
      <c r="B69" s="24" t="s">
        <v>13</v>
      </c>
      <c r="C69" s="9">
        <v>32.94</v>
      </c>
      <c r="D69" s="26" t="s">
        <v>169</v>
      </c>
      <c r="E69" s="11" t="s">
        <v>240</v>
      </c>
      <c r="F69" s="18" t="s">
        <v>94</v>
      </c>
    </row>
    <row r="70" spans="1:6" x14ac:dyDescent="0.35">
      <c r="A70" s="17">
        <v>43951</v>
      </c>
      <c r="B70" s="24" t="s">
        <v>20</v>
      </c>
      <c r="C70" s="9">
        <f>1243+93.65</f>
        <v>1336.65</v>
      </c>
      <c r="D70" s="18" t="s">
        <v>28</v>
      </c>
      <c r="E70" s="11" t="s">
        <v>249</v>
      </c>
      <c r="F70" s="18">
        <v>124930</v>
      </c>
    </row>
    <row r="71" spans="1:6" ht="31" x14ac:dyDescent="0.35">
      <c r="A71" s="17">
        <v>43951</v>
      </c>
      <c r="B71" s="24" t="s">
        <v>20</v>
      </c>
      <c r="C71" s="9">
        <f>7+1236+93.65</f>
        <v>1336.65</v>
      </c>
      <c r="D71" s="26" t="s">
        <v>170</v>
      </c>
      <c r="E71" s="11" t="s">
        <v>249</v>
      </c>
      <c r="F71" s="18">
        <v>124944</v>
      </c>
    </row>
    <row r="72" spans="1:6" x14ac:dyDescent="0.35">
      <c r="A72" s="17">
        <v>43951</v>
      </c>
      <c r="B72" s="24" t="s">
        <v>85</v>
      </c>
      <c r="C72" s="9">
        <v>5000</v>
      </c>
      <c r="D72" s="26" t="s">
        <v>84</v>
      </c>
      <c r="E72" s="11" t="s">
        <v>240</v>
      </c>
      <c r="F72" s="18">
        <v>1590</v>
      </c>
    </row>
    <row r="73" spans="1:6" x14ac:dyDescent="0.35">
      <c r="A73" s="17">
        <v>43951</v>
      </c>
      <c r="B73" s="24" t="s">
        <v>110</v>
      </c>
      <c r="C73" s="9">
        <v>24.75</v>
      </c>
      <c r="D73" s="26" t="s">
        <v>261</v>
      </c>
      <c r="E73" s="11" t="s">
        <v>240</v>
      </c>
      <c r="F73" s="18">
        <v>58379</v>
      </c>
    </row>
    <row r="74" spans="1:6" x14ac:dyDescent="0.35">
      <c r="A74" s="17">
        <v>43951</v>
      </c>
      <c r="B74" s="24" t="s">
        <v>109</v>
      </c>
      <c r="C74" s="9">
        <v>600</v>
      </c>
      <c r="D74" s="26" t="s">
        <v>195</v>
      </c>
      <c r="E74" s="11" t="s">
        <v>240</v>
      </c>
      <c r="F74" s="18">
        <v>1145</v>
      </c>
    </row>
    <row r="75" spans="1:6" x14ac:dyDescent="0.35">
      <c r="A75" s="17">
        <v>43951</v>
      </c>
      <c r="B75" s="24" t="s">
        <v>22</v>
      </c>
      <c r="C75" s="9">
        <v>139</v>
      </c>
      <c r="D75" s="26" t="s">
        <v>198</v>
      </c>
      <c r="E75" s="11" t="s">
        <v>249</v>
      </c>
      <c r="F75" s="18" t="s">
        <v>42</v>
      </c>
    </row>
    <row r="76" spans="1:6" ht="31" x14ac:dyDescent="0.35">
      <c r="A76" s="17">
        <v>43951</v>
      </c>
      <c r="B76" s="24" t="s">
        <v>22</v>
      </c>
      <c r="C76" s="9">
        <f>139+159.7+459.7</f>
        <v>758.4</v>
      </c>
      <c r="D76" s="26" t="s">
        <v>199</v>
      </c>
      <c r="E76" s="11" t="s">
        <v>249</v>
      </c>
      <c r="F76" s="18" t="s">
        <v>43</v>
      </c>
    </row>
    <row r="77" spans="1:6" x14ac:dyDescent="0.35">
      <c r="A77" s="17">
        <v>43951</v>
      </c>
      <c r="B77" s="24" t="s">
        <v>22</v>
      </c>
      <c r="C77" s="9">
        <f>3.51+16.48+26.04</f>
        <v>46.03</v>
      </c>
      <c r="D77" s="26" t="s">
        <v>200</v>
      </c>
      <c r="E77" s="11" t="s">
        <v>241</v>
      </c>
      <c r="F77" s="18" t="s">
        <v>48</v>
      </c>
    </row>
    <row r="78" spans="1:6" ht="31" x14ac:dyDescent="0.35">
      <c r="A78" s="17">
        <v>43951</v>
      </c>
      <c r="B78" s="24" t="s">
        <v>46</v>
      </c>
      <c r="C78" s="9">
        <v>83.13</v>
      </c>
      <c r="D78" s="26" t="s">
        <v>206</v>
      </c>
      <c r="E78" s="11" t="s">
        <v>249</v>
      </c>
      <c r="F78" s="18" t="s">
        <v>44</v>
      </c>
    </row>
    <row r="79" spans="1:6" ht="31" x14ac:dyDescent="0.35">
      <c r="A79" s="17">
        <v>43951</v>
      </c>
      <c r="B79" s="24" t="s">
        <v>24</v>
      </c>
      <c r="C79" s="9">
        <f>258.75+3986.15</f>
        <v>4244.8999999999996</v>
      </c>
      <c r="D79" s="26" t="s">
        <v>216</v>
      </c>
      <c r="E79" s="11" t="s">
        <v>249</v>
      </c>
      <c r="F79" s="18">
        <v>50297</v>
      </c>
    </row>
    <row r="80" spans="1:6" x14ac:dyDescent="0.35">
      <c r="A80" s="17">
        <v>43951</v>
      </c>
      <c r="B80" s="24" t="s">
        <v>47</v>
      </c>
      <c r="C80" s="9">
        <f>240+240+240+71.27+22</f>
        <v>813.27</v>
      </c>
      <c r="D80" s="26" t="s">
        <v>29</v>
      </c>
      <c r="E80" s="11" t="s">
        <v>241</v>
      </c>
      <c r="F80" s="18">
        <v>35003294</v>
      </c>
    </row>
    <row r="81" spans="1:6" x14ac:dyDescent="0.35">
      <c r="A81" s="17">
        <v>43951</v>
      </c>
      <c r="B81" s="24" t="s">
        <v>47</v>
      </c>
      <c r="C81" s="9">
        <f>450+440+385+165+96.25</f>
        <v>1536.25</v>
      </c>
      <c r="D81" s="26" t="s">
        <v>220</v>
      </c>
      <c r="E81" s="11" t="s">
        <v>240</v>
      </c>
      <c r="F81" s="18">
        <v>117959087</v>
      </c>
    </row>
    <row r="82" spans="1:6" x14ac:dyDescent="0.35">
      <c r="A82" s="17">
        <v>43951</v>
      </c>
      <c r="B82" s="24" t="s">
        <v>19</v>
      </c>
      <c r="C82" s="9">
        <v>15.76</v>
      </c>
      <c r="D82" s="26" t="s">
        <v>100</v>
      </c>
      <c r="E82" s="11" t="s">
        <v>240</v>
      </c>
      <c r="F82" s="18">
        <v>31540</v>
      </c>
    </row>
    <row r="83" spans="1:6" x14ac:dyDescent="0.35">
      <c r="A83" s="17">
        <v>43951</v>
      </c>
      <c r="B83" s="24" t="s">
        <v>73</v>
      </c>
      <c r="C83" s="9">
        <v>109.16</v>
      </c>
      <c r="D83" s="26" t="s">
        <v>223</v>
      </c>
      <c r="E83" s="11" t="s">
        <v>240</v>
      </c>
      <c r="F83" s="18">
        <v>79065332</v>
      </c>
    </row>
    <row r="84" spans="1:6" x14ac:dyDescent="0.35">
      <c r="A84" s="17">
        <v>43951</v>
      </c>
      <c r="B84" s="24" t="s">
        <v>73</v>
      </c>
      <c r="C84" s="9">
        <v>237.87</v>
      </c>
      <c r="D84" s="26" t="s">
        <v>229</v>
      </c>
      <c r="E84" s="11" t="s">
        <v>240</v>
      </c>
      <c r="F84" s="18">
        <v>79065315</v>
      </c>
    </row>
    <row r="85" spans="1:6" x14ac:dyDescent="0.35">
      <c r="A85" s="17">
        <v>43951</v>
      </c>
      <c r="B85" s="24" t="s">
        <v>74</v>
      </c>
      <c r="C85" s="9">
        <v>5157</v>
      </c>
      <c r="D85" s="26" t="s">
        <v>224</v>
      </c>
      <c r="E85" s="11" t="s">
        <v>240</v>
      </c>
      <c r="F85" s="18">
        <v>3676493</v>
      </c>
    </row>
    <row r="86" spans="1:6" x14ac:dyDescent="0.35">
      <c r="A86" s="17">
        <v>43951</v>
      </c>
      <c r="B86" s="24" t="s">
        <v>74</v>
      </c>
      <c r="C86" s="9">
        <v>123.44</v>
      </c>
      <c r="D86" s="26" t="s">
        <v>224</v>
      </c>
      <c r="E86" s="11" t="s">
        <v>240</v>
      </c>
      <c r="F86" s="18">
        <v>3677936</v>
      </c>
    </row>
    <row r="87" spans="1:6" x14ac:dyDescent="0.35">
      <c r="A87" s="17">
        <v>43958</v>
      </c>
      <c r="B87" s="24" t="s">
        <v>13</v>
      </c>
      <c r="C87" s="9">
        <v>554.1</v>
      </c>
      <c r="D87" s="27" t="s">
        <v>167</v>
      </c>
      <c r="E87" s="11" t="s">
        <v>248</v>
      </c>
      <c r="F87" s="18" t="s">
        <v>123</v>
      </c>
    </row>
    <row r="88" spans="1:6" x14ac:dyDescent="0.35">
      <c r="A88" s="17">
        <v>43958</v>
      </c>
      <c r="B88" s="24" t="s">
        <v>13</v>
      </c>
      <c r="C88" s="9">
        <v>143.63999999999999</v>
      </c>
      <c r="D88" s="27" t="s">
        <v>168</v>
      </c>
      <c r="E88" s="11" t="s">
        <v>248</v>
      </c>
      <c r="F88" s="18" t="s">
        <v>122</v>
      </c>
    </row>
    <row r="89" spans="1:6" x14ac:dyDescent="0.35">
      <c r="A89" s="17">
        <v>43958</v>
      </c>
      <c r="B89" s="24" t="s">
        <v>13</v>
      </c>
      <c r="C89" s="9">
        <v>1255.68</v>
      </c>
      <c r="D89" s="18" t="s">
        <v>127</v>
      </c>
      <c r="E89" s="11" t="s">
        <v>248</v>
      </c>
      <c r="F89" s="18" t="s">
        <v>129</v>
      </c>
    </row>
    <row r="90" spans="1:6" x14ac:dyDescent="0.35">
      <c r="A90" s="17">
        <v>43958</v>
      </c>
      <c r="B90" s="24" t="s">
        <v>13</v>
      </c>
      <c r="C90" s="9">
        <f>3422.16-61.11</f>
        <v>3361.0499999999997</v>
      </c>
      <c r="D90" s="18" t="s">
        <v>128</v>
      </c>
      <c r="E90" s="11" t="s">
        <v>248</v>
      </c>
      <c r="F90" s="18" t="s">
        <v>130</v>
      </c>
    </row>
    <row r="91" spans="1:6" x14ac:dyDescent="0.35">
      <c r="A91" s="17">
        <v>43958</v>
      </c>
      <c r="B91" s="24" t="s">
        <v>86</v>
      </c>
      <c r="C91" s="9">
        <v>4862.88</v>
      </c>
      <c r="D91" s="26" t="s">
        <v>219</v>
      </c>
      <c r="E91" s="11" t="s">
        <v>240</v>
      </c>
      <c r="F91" s="18">
        <v>3013400375</v>
      </c>
    </row>
    <row r="92" spans="1:6" x14ac:dyDescent="0.35">
      <c r="A92" s="17">
        <v>43958</v>
      </c>
      <c r="B92" s="24" t="s">
        <v>86</v>
      </c>
      <c r="C92" s="9">
        <v>2505.12</v>
      </c>
      <c r="D92" s="26" t="s">
        <v>219</v>
      </c>
      <c r="E92" s="11" t="s">
        <v>240</v>
      </c>
      <c r="F92" s="18">
        <v>3013400371</v>
      </c>
    </row>
    <row r="93" spans="1:6" x14ac:dyDescent="0.35">
      <c r="A93" s="17">
        <v>43958</v>
      </c>
      <c r="B93" s="24" t="s">
        <v>73</v>
      </c>
      <c r="C93" s="9">
        <v>1106.96</v>
      </c>
      <c r="D93" s="26" t="s">
        <v>224</v>
      </c>
      <c r="E93" s="11" t="s">
        <v>240</v>
      </c>
      <c r="F93" s="18">
        <v>79074038</v>
      </c>
    </row>
    <row r="94" spans="1:6" x14ac:dyDescent="0.35">
      <c r="A94" s="17">
        <v>43958</v>
      </c>
      <c r="B94" s="24" t="s">
        <v>73</v>
      </c>
      <c r="C94" s="9">
        <v>78.849999999999994</v>
      </c>
      <c r="D94" s="26" t="s">
        <v>224</v>
      </c>
      <c r="E94" s="11" t="s">
        <v>240</v>
      </c>
      <c r="F94" s="18">
        <v>79074042</v>
      </c>
    </row>
    <row r="95" spans="1:6" x14ac:dyDescent="0.35">
      <c r="A95" s="17">
        <v>43958</v>
      </c>
      <c r="B95" s="24" t="s">
        <v>73</v>
      </c>
      <c r="C95" s="9">
        <v>140.66</v>
      </c>
      <c r="D95" s="26" t="s">
        <v>224</v>
      </c>
      <c r="E95" s="11" t="s">
        <v>240</v>
      </c>
      <c r="F95" s="18">
        <v>79074061</v>
      </c>
    </row>
    <row r="96" spans="1:6" x14ac:dyDescent="0.35">
      <c r="A96" s="17">
        <v>43958</v>
      </c>
      <c r="B96" s="24" t="s">
        <v>73</v>
      </c>
      <c r="C96" s="9">
        <v>140.66</v>
      </c>
      <c r="D96" s="26" t="s">
        <v>224</v>
      </c>
      <c r="E96" s="11" t="s">
        <v>240</v>
      </c>
      <c r="F96" s="18">
        <v>79082751</v>
      </c>
    </row>
    <row r="97" spans="1:6" x14ac:dyDescent="0.35">
      <c r="A97" s="17">
        <v>43958</v>
      </c>
      <c r="B97" s="24" t="s">
        <v>73</v>
      </c>
      <c r="C97" s="9">
        <v>1528.24</v>
      </c>
      <c r="D97" s="26" t="s">
        <v>224</v>
      </c>
      <c r="E97" s="11" t="s">
        <v>240</v>
      </c>
      <c r="F97" s="18">
        <v>79093611</v>
      </c>
    </row>
    <row r="98" spans="1:6" x14ac:dyDescent="0.35">
      <c r="A98" s="17">
        <v>43958</v>
      </c>
      <c r="B98" s="24" t="s">
        <v>73</v>
      </c>
      <c r="C98" s="9">
        <v>1406.6</v>
      </c>
      <c r="D98" s="26" t="s">
        <v>224</v>
      </c>
      <c r="E98" s="11" t="s">
        <v>240</v>
      </c>
      <c r="F98" s="18">
        <v>79100879</v>
      </c>
    </row>
    <row r="99" spans="1:6" x14ac:dyDescent="0.35">
      <c r="A99" s="17">
        <v>43958</v>
      </c>
      <c r="B99" s="24" t="s">
        <v>74</v>
      </c>
      <c r="C99" s="9">
        <v>2269.08</v>
      </c>
      <c r="D99" s="26" t="s">
        <v>224</v>
      </c>
      <c r="E99" s="11" t="s">
        <v>240</v>
      </c>
      <c r="F99" s="18">
        <v>3679756</v>
      </c>
    </row>
    <row r="100" spans="1:6" ht="31" x14ac:dyDescent="0.35">
      <c r="A100" s="17">
        <v>43959</v>
      </c>
      <c r="B100" s="24" t="s">
        <v>138</v>
      </c>
      <c r="C100" s="9">
        <v>4590</v>
      </c>
      <c r="D100" s="28" t="s">
        <v>237</v>
      </c>
      <c r="E100" s="11" t="s">
        <v>258</v>
      </c>
      <c r="F100" s="18">
        <v>71</v>
      </c>
    </row>
    <row r="101" spans="1:6" x14ac:dyDescent="0.35">
      <c r="A101" s="17">
        <v>43965</v>
      </c>
      <c r="B101" s="24" t="s">
        <v>51</v>
      </c>
      <c r="C101" s="9">
        <v>9600</v>
      </c>
      <c r="D101" s="26" t="s">
        <v>205</v>
      </c>
      <c r="E101" s="11" t="s">
        <v>252</v>
      </c>
      <c r="F101" s="18">
        <v>1100726499</v>
      </c>
    </row>
    <row r="102" spans="1:6" x14ac:dyDescent="0.35">
      <c r="A102" s="17">
        <v>43965</v>
      </c>
      <c r="B102" s="24" t="s">
        <v>111</v>
      </c>
      <c r="C102" s="9">
        <f>826.67+45</f>
        <v>871.67</v>
      </c>
      <c r="D102" s="26" t="s">
        <v>104</v>
      </c>
      <c r="E102" s="11" t="s">
        <v>240</v>
      </c>
      <c r="F102" s="18">
        <v>19613</v>
      </c>
    </row>
    <row r="103" spans="1:6" x14ac:dyDescent="0.35">
      <c r="A103" s="17">
        <v>43965</v>
      </c>
      <c r="B103" s="24" t="s">
        <v>73</v>
      </c>
      <c r="C103" s="9">
        <v>2531.88</v>
      </c>
      <c r="D103" s="26" t="s">
        <v>224</v>
      </c>
      <c r="E103" s="11" t="s">
        <v>240</v>
      </c>
      <c r="F103" s="18">
        <v>79109868</v>
      </c>
    </row>
    <row r="104" spans="1:6" x14ac:dyDescent="0.35">
      <c r="A104" s="17">
        <v>43965</v>
      </c>
      <c r="B104" s="24" t="s">
        <v>74</v>
      </c>
      <c r="C104" s="9">
        <v>2062.8000000000002</v>
      </c>
      <c r="D104" s="26" t="s">
        <v>224</v>
      </c>
      <c r="E104" s="11" t="s">
        <v>240</v>
      </c>
      <c r="F104" s="18">
        <v>3689864</v>
      </c>
    </row>
    <row r="105" spans="1:6" x14ac:dyDescent="0.35">
      <c r="A105" s="17">
        <v>43965</v>
      </c>
      <c r="B105" s="24" t="s">
        <v>74</v>
      </c>
      <c r="C105" s="9">
        <v>2269.08</v>
      </c>
      <c r="D105" s="26" t="s">
        <v>224</v>
      </c>
      <c r="E105" s="11" t="s">
        <v>240</v>
      </c>
      <c r="F105" s="18">
        <v>3689866</v>
      </c>
    </row>
    <row r="106" spans="1:6" x14ac:dyDescent="0.35">
      <c r="A106" s="17">
        <v>43965</v>
      </c>
      <c r="B106" s="24" t="s">
        <v>74</v>
      </c>
      <c r="C106" s="9">
        <v>2269.08</v>
      </c>
      <c r="D106" s="26" t="s">
        <v>224</v>
      </c>
      <c r="E106" s="11" t="s">
        <v>240</v>
      </c>
      <c r="F106" s="18">
        <v>3693017</v>
      </c>
    </row>
    <row r="107" spans="1:6" x14ac:dyDescent="0.35">
      <c r="A107" s="17">
        <v>43972</v>
      </c>
      <c r="B107" s="24" t="s">
        <v>77</v>
      </c>
      <c r="C107" s="9">
        <v>114.7</v>
      </c>
      <c r="D107" s="26" t="s">
        <v>175</v>
      </c>
      <c r="E107" s="11" t="s">
        <v>240</v>
      </c>
      <c r="F107" s="18" t="s">
        <v>79</v>
      </c>
    </row>
    <row r="108" spans="1:6" ht="31" x14ac:dyDescent="0.35">
      <c r="A108" s="17">
        <v>43972</v>
      </c>
      <c r="B108" s="24" t="s">
        <v>64</v>
      </c>
      <c r="C108" s="9">
        <v>4660</v>
      </c>
      <c r="D108" s="26" t="s">
        <v>177</v>
      </c>
      <c r="E108" s="11" t="s">
        <v>252</v>
      </c>
      <c r="F108" s="18" t="s">
        <v>53</v>
      </c>
    </row>
    <row r="109" spans="1:6" x14ac:dyDescent="0.35">
      <c r="A109" s="17">
        <v>43972</v>
      </c>
      <c r="B109" s="24" t="s">
        <v>64</v>
      </c>
      <c r="C109" s="9">
        <f>2120+2740+3980+800+1600+5480</f>
        <v>16720</v>
      </c>
      <c r="D109" s="26" t="s">
        <v>179</v>
      </c>
      <c r="E109" s="11" t="s">
        <v>252</v>
      </c>
      <c r="F109" s="18" t="s">
        <v>55</v>
      </c>
    </row>
    <row r="110" spans="1:6" x14ac:dyDescent="0.35">
      <c r="A110" s="17">
        <v>43972</v>
      </c>
      <c r="B110" s="24" t="s">
        <v>64</v>
      </c>
      <c r="C110" s="9">
        <v>1927.5</v>
      </c>
      <c r="D110" s="26" t="s">
        <v>180</v>
      </c>
      <c r="E110" s="11" t="s">
        <v>252</v>
      </c>
      <c r="F110" s="18" t="s">
        <v>56</v>
      </c>
    </row>
    <row r="111" spans="1:6" x14ac:dyDescent="0.35">
      <c r="A111" s="17">
        <v>43972</v>
      </c>
      <c r="B111" s="24" t="s">
        <v>64</v>
      </c>
      <c r="C111" s="9">
        <v>1150</v>
      </c>
      <c r="D111" s="26" t="s">
        <v>181</v>
      </c>
      <c r="E111" s="11" t="s">
        <v>252</v>
      </c>
      <c r="F111" s="18" t="s">
        <v>57</v>
      </c>
    </row>
    <row r="112" spans="1:6" ht="31" x14ac:dyDescent="0.35">
      <c r="A112" s="17">
        <v>43972</v>
      </c>
      <c r="B112" s="24" t="s">
        <v>121</v>
      </c>
      <c r="C112" s="9">
        <f>334.8+1190.4+111.6</f>
        <v>1636.8</v>
      </c>
      <c r="D112" s="26" t="s">
        <v>194</v>
      </c>
      <c r="E112" s="11" t="s">
        <v>248</v>
      </c>
      <c r="F112" s="18" t="s">
        <v>192</v>
      </c>
    </row>
    <row r="113" spans="1:6" x14ac:dyDescent="0.35">
      <c r="A113" s="17">
        <v>43972</v>
      </c>
      <c r="B113" s="24" t="s">
        <v>51</v>
      </c>
      <c r="C113" s="9">
        <v>3020</v>
      </c>
      <c r="D113" s="26" t="s">
        <v>204</v>
      </c>
      <c r="E113" s="11" t="s">
        <v>252</v>
      </c>
      <c r="F113" s="18">
        <v>1100720979</v>
      </c>
    </row>
    <row r="114" spans="1:6" x14ac:dyDescent="0.35">
      <c r="A114" s="17">
        <v>43972</v>
      </c>
      <c r="B114" s="24" t="s">
        <v>86</v>
      </c>
      <c r="C114" s="9">
        <v>1669.64</v>
      </c>
      <c r="D114" s="26" t="s">
        <v>219</v>
      </c>
      <c r="E114" s="11" t="s">
        <v>240</v>
      </c>
      <c r="F114" s="18">
        <v>3013400378</v>
      </c>
    </row>
    <row r="115" spans="1:6" x14ac:dyDescent="0.35">
      <c r="A115" s="17">
        <v>43972</v>
      </c>
      <c r="B115" s="24" t="s">
        <v>86</v>
      </c>
      <c r="C115" s="9">
        <v>205.52</v>
      </c>
      <c r="D115" s="26" t="s">
        <v>219</v>
      </c>
      <c r="E115" s="11" t="s">
        <v>240</v>
      </c>
      <c r="F115" s="18">
        <v>3013400379</v>
      </c>
    </row>
    <row r="116" spans="1:6" x14ac:dyDescent="0.35">
      <c r="A116" s="17">
        <v>43972</v>
      </c>
      <c r="B116" s="24" t="s">
        <v>86</v>
      </c>
      <c r="C116" s="9">
        <v>1893.92</v>
      </c>
      <c r="D116" s="26" t="s">
        <v>219</v>
      </c>
      <c r="E116" s="11" t="s">
        <v>240</v>
      </c>
      <c r="F116" s="18">
        <v>3013400381</v>
      </c>
    </row>
    <row r="117" spans="1:6" x14ac:dyDescent="0.35">
      <c r="A117" s="17">
        <v>43972</v>
      </c>
      <c r="B117" s="24" t="s">
        <v>73</v>
      </c>
      <c r="C117" s="9">
        <v>156.9</v>
      </c>
      <c r="D117" s="26" t="s">
        <v>223</v>
      </c>
      <c r="E117" s="11" t="s">
        <v>240</v>
      </c>
      <c r="F117" s="18">
        <v>79132331</v>
      </c>
    </row>
    <row r="118" spans="1:6" x14ac:dyDescent="0.35">
      <c r="A118" s="17">
        <v>43972</v>
      </c>
      <c r="B118" s="24" t="s">
        <v>73</v>
      </c>
      <c r="C118" s="9">
        <v>547.20000000000005</v>
      </c>
      <c r="D118" s="26" t="s">
        <v>223</v>
      </c>
      <c r="E118" s="11" t="s">
        <v>240</v>
      </c>
      <c r="F118" s="18">
        <v>79139460</v>
      </c>
    </row>
    <row r="119" spans="1:6" x14ac:dyDescent="0.35">
      <c r="A119" s="17">
        <v>43972</v>
      </c>
      <c r="B119" s="24" t="s">
        <v>74</v>
      </c>
      <c r="C119" s="9">
        <v>77.599999999999994</v>
      </c>
      <c r="D119" s="26" t="s">
        <v>224</v>
      </c>
      <c r="E119" s="11" t="s">
        <v>240</v>
      </c>
      <c r="F119" s="18">
        <v>3696347</v>
      </c>
    </row>
    <row r="120" spans="1:6" x14ac:dyDescent="0.35">
      <c r="A120" s="17">
        <v>43979</v>
      </c>
      <c r="B120" s="24" t="s">
        <v>126</v>
      </c>
      <c r="C120" s="9">
        <v>638.4</v>
      </c>
      <c r="D120" s="26" t="s">
        <v>162</v>
      </c>
      <c r="E120" s="11" t="s">
        <v>248</v>
      </c>
      <c r="F120" s="18" t="s">
        <v>133</v>
      </c>
    </row>
    <row r="121" spans="1:6" x14ac:dyDescent="0.35">
      <c r="A121" s="17">
        <v>43979</v>
      </c>
      <c r="B121" s="24" t="s">
        <v>126</v>
      </c>
      <c r="C121" s="9">
        <v>3617.6</v>
      </c>
      <c r="D121" s="26" t="s">
        <v>162</v>
      </c>
      <c r="E121" s="11" t="s">
        <v>248</v>
      </c>
      <c r="F121" s="18" t="s">
        <v>134</v>
      </c>
    </row>
    <row r="122" spans="1:6" x14ac:dyDescent="0.35">
      <c r="A122" s="17">
        <v>43979</v>
      </c>
      <c r="B122" s="24" t="s">
        <v>126</v>
      </c>
      <c r="C122" s="9">
        <v>1500</v>
      </c>
      <c r="D122" s="26" t="s">
        <v>162</v>
      </c>
      <c r="E122" s="11" t="s">
        <v>248</v>
      </c>
      <c r="F122" s="18">
        <v>83057</v>
      </c>
    </row>
    <row r="123" spans="1:6" x14ac:dyDescent="0.35">
      <c r="A123" s="17">
        <v>43979</v>
      </c>
      <c r="B123" s="24" t="s">
        <v>13</v>
      </c>
      <c r="C123" s="9">
        <v>97.41</v>
      </c>
      <c r="D123" s="26" t="s">
        <v>165</v>
      </c>
      <c r="E123" s="11" t="s">
        <v>246</v>
      </c>
      <c r="F123" s="18" t="s">
        <v>113</v>
      </c>
    </row>
    <row r="124" spans="1:6" x14ac:dyDescent="0.35">
      <c r="A124" s="17">
        <v>43979</v>
      </c>
      <c r="B124" s="24" t="s">
        <v>13</v>
      </c>
      <c r="C124" s="9">
        <v>117.82</v>
      </c>
      <c r="D124" s="26" t="s">
        <v>166</v>
      </c>
      <c r="E124" s="11" t="s">
        <v>246</v>
      </c>
      <c r="F124" s="18" t="s">
        <v>114</v>
      </c>
    </row>
    <row r="125" spans="1:6" x14ac:dyDescent="0.35">
      <c r="A125" s="17">
        <v>43979</v>
      </c>
      <c r="B125" s="24" t="s">
        <v>13</v>
      </c>
      <c r="C125" s="9">
        <v>934.7</v>
      </c>
      <c r="D125" s="26" t="s">
        <v>165</v>
      </c>
      <c r="E125" s="11" t="s">
        <v>246</v>
      </c>
      <c r="F125" s="18" t="s">
        <v>115</v>
      </c>
    </row>
    <row r="126" spans="1:6" x14ac:dyDescent="0.35">
      <c r="A126" s="17">
        <v>43979</v>
      </c>
      <c r="B126" s="24" t="s">
        <v>13</v>
      </c>
      <c r="C126" s="9">
        <v>441.3</v>
      </c>
      <c r="D126" s="26" t="s">
        <v>166</v>
      </c>
      <c r="E126" s="11" t="s">
        <v>246</v>
      </c>
      <c r="F126" s="18" t="s">
        <v>116</v>
      </c>
    </row>
    <row r="127" spans="1:6" x14ac:dyDescent="0.35">
      <c r="A127" s="17">
        <v>43979</v>
      </c>
      <c r="B127" s="24" t="s">
        <v>13</v>
      </c>
      <c r="C127" s="9">
        <v>44.13</v>
      </c>
      <c r="D127" s="26" t="s">
        <v>166</v>
      </c>
      <c r="E127" s="11" t="s">
        <v>246</v>
      </c>
      <c r="F127" s="18" t="s">
        <v>117</v>
      </c>
    </row>
    <row r="128" spans="1:6" x14ac:dyDescent="0.35">
      <c r="A128" s="17">
        <v>43979</v>
      </c>
      <c r="B128" s="24" t="s">
        <v>13</v>
      </c>
      <c r="C128" s="9">
        <v>45.24</v>
      </c>
      <c r="D128" s="26" t="s">
        <v>29</v>
      </c>
      <c r="E128" s="11" t="s">
        <v>248</v>
      </c>
      <c r="F128" s="18" t="s">
        <v>135</v>
      </c>
    </row>
    <row r="129" spans="1:6" x14ac:dyDescent="0.35">
      <c r="A129" s="17">
        <v>43979</v>
      </c>
      <c r="B129" s="24" t="s">
        <v>13</v>
      </c>
      <c r="C129" s="9">
        <v>135.6</v>
      </c>
      <c r="D129" s="26" t="s">
        <v>29</v>
      </c>
      <c r="E129" s="11" t="s">
        <v>248</v>
      </c>
      <c r="F129" s="18" t="s">
        <v>136</v>
      </c>
    </row>
    <row r="130" spans="1:6" x14ac:dyDescent="0.35">
      <c r="A130" s="17">
        <v>43979</v>
      </c>
      <c r="B130" s="24" t="s">
        <v>13</v>
      </c>
      <c r="C130" s="9">
        <v>219.6</v>
      </c>
      <c r="D130" s="26" t="s">
        <v>29</v>
      </c>
      <c r="E130" s="11" t="s">
        <v>248</v>
      </c>
      <c r="F130" s="18" t="s">
        <v>137</v>
      </c>
    </row>
    <row r="131" spans="1:6" x14ac:dyDescent="0.35">
      <c r="A131" s="17">
        <v>43979</v>
      </c>
      <c r="B131" s="24" t="s">
        <v>13</v>
      </c>
      <c r="C131" s="9">
        <v>629.85</v>
      </c>
      <c r="D131" s="18" t="s">
        <v>25</v>
      </c>
      <c r="E131" s="11" t="s">
        <v>249</v>
      </c>
      <c r="F131" s="18" t="s">
        <v>34</v>
      </c>
    </row>
    <row r="132" spans="1:6" x14ac:dyDescent="0.35">
      <c r="A132" s="17">
        <v>43979</v>
      </c>
      <c r="B132" s="24" t="s">
        <v>13</v>
      </c>
      <c r="C132" s="9">
        <v>91.94</v>
      </c>
      <c r="D132" s="26" t="s">
        <v>163</v>
      </c>
      <c r="E132" s="11" t="s">
        <v>249</v>
      </c>
      <c r="F132" s="18" t="s">
        <v>35</v>
      </c>
    </row>
    <row r="133" spans="1:6" x14ac:dyDescent="0.35">
      <c r="A133" s="17">
        <v>43979</v>
      </c>
      <c r="B133" s="24" t="s">
        <v>13</v>
      </c>
      <c r="C133" s="9">
        <v>33.979999999999997</v>
      </c>
      <c r="D133" s="26" t="s">
        <v>164</v>
      </c>
      <c r="E133" s="11" t="s">
        <v>249</v>
      </c>
      <c r="F133" s="18" t="s">
        <v>36</v>
      </c>
    </row>
    <row r="134" spans="1:6" x14ac:dyDescent="0.35">
      <c r="A134" s="17">
        <v>43979</v>
      </c>
      <c r="B134" s="24" t="s">
        <v>13</v>
      </c>
      <c r="C134" s="9">
        <v>34.5</v>
      </c>
      <c r="D134" s="18" t="s">
        <v>26</v>
      </c>
      <c r="E134" s="11" t="s">
        <v>249</v>
      </c>
      <c r="F134" s="18" t="s">
        <v>37</v>
      </c>
    </row>
    <row r="135" spans="1:6" x14ac:dyDescent="0.35">
      <c r="A135" s="17">
        <v>43979</v>
      </c>
      <c r="B135" s="24" t="s">
        <v>13</v>
      </c>
      <c r="C135" s="9">
        <v>599</v>
      </c>
      <c r="D135" s="18" t="s">
        <v>101</v>
      </c>
      <c r="E135" s="11" t="s">
        <v>240</v>
      </c>
      <c r="F135" s="18" t="s">
        <v>95</v>
      </c>
    </row>
    <row r="136" spans="1:6" x14ac:dyDescent="0.35">
      <c r="A136" s="17">
        <v>43979</v>
      </c>
      <c r="B136" s="24" t="s">
        <v>13</v>
      </c>
      <c r="C136" s="9">
        <v>120</v>
      </c>
      <c r="D136" s="18" t="s">
        <v>103</v>
      </c>
      <c r="E136" s="11" t="s">
        <v>240</v>
      </c>
      <c r="F136" s="18" t="s">
        <v>96</v>
      </c>
    </row>
    <row r="137" spans="1:6" x14ac:dyDescent="0.35">
      <c r="A137" s="17">
        <v>43979</v>
      </c>
      <c r="B137" s="24" t="s">
        <v>13</v>
      </c>
      <c r="C137" s="9">
        <v>58.65</v>
      </c>
      <c r="D137" s="18" t="s">
        <v>103</v>
      </c>
      <c r="E137" s="11" t="s">
        <v>240</v>
      </c>
      <c r="F137" s="18" t="s">
        <v>97</v>
      </c>
    </row>
    <row r="138" spans="1:6" x14ac:dyDescent="0.35">
      <c r="A138" s="17">
        <v>43979</v>
      </c>
      <c r="B138" s="24" t="s">
        <v>20</v>
      </c>
      <c r="C138" s="9">
        <v>697.31</v>
      </c>
      <c r="D138" s="18" t="s">
        <v>28</v>
      </c>
      <c r="E138" s="11" t="s">
        <v>249</v>
      </c>
      <c r="F138" s="18">
        <v>125158</v>
      </c>
    </row>
    <row r="139" spans="1:6" x14ac:dyDescent="0.35">
      <c r="A139" s="17">
        <v>43979</v>
      </c>
      <c r="B139" s="24" t="s">
        <v>11</v>
      </c>
      <c r="C139" s="9">
        <v>39.409999999999997</v>
      </c>
      <c r="D139" s="26" t="s">
        <v>171</v>
      </c>
      <c r="E139" s="11" t="s">
        <v>249</v>
      </c>
      <c r="F139" s="18" t="s">
        <v>31</v>
      </c>
    </row>
    <row r="140" spans="1:6" x14ac:dyDescent="0.35">
      <c r="A140" s="17">
        <v>43979</v>
      </c>
      <c r="B140" s="24" t="s">
        <v>11</v>
      </c>
      <c r="C140" s="9">
        <v>200.7</v>
      </c>
      <c r="D140" s="26" t="s">
        <v>171</v>
      </c>
      <c r="E140" s="11" t="s">
        <v>249</v>
      </c>
      <c r="F140" s="18">
        <v>549224</v>
      </c>
    </row>
    <row r="141" spans="1:6" x14ac:dyDescent="0.35">
      <c r="A141" s="17">
        <v>43979</v>
      </c>
      <c r="B141" s="24" t="s">
        <v>11</v>
      </c>
      <c r="C141" s="9">
        <v>164.74</v>
      </c>
      <c r="D141" s="26" t="s">
        <v>171</v>
      </c>
      <c r="E141" s="11" t="s">
        <v>249</v>
      </c>
      <c r="F141" s="18" t="s">
        <v>39</v>
      </c>
    </row>
    <row r="142" spans="1:6" x14ac:dyDescent="0.35">
      <c r="A142" s="17">
        <v>43979</v>
      </c>
      <c r="B142" s="24" t="s">
        <v>85</v>
      </c>
      <c r="C142" s="9">
        <v>10705</v>
      </c>
      <c r="D142" s="26" t="s">
        <v>84</v>
      </c>
      <c r="E142" s="11" t="s">
        <v>240</v>
      </c>
      <c r="F142" s="18">
        <v>1648</v>
      </c>
    </row>
    <row r="143" spans="1:6" x14ac:dyDescent="0.35">
      <c r="A143" s="17">
        <v>43979</v>
      </c>
      <c r="B143" s="24" t="s">
        <v>85</v>
      </c>
      <c r="C143" s="9">
        <v>4961</v>
      </c>
      <c r="D143" s="26" t="s">
        <v>84</v>
      </c>
      <c r="E143" s="11" t="s">
        <v>240</v>
      </c>
      <c r="F143" s="18">
        <v>1760</v>
      </c>
    </row>
    <row r="144" spans="1:6" x14ac:dyDescent="0.35">
      <c r="A144" s="17">
        <v>43979</v>
      </c>
      <c r="B144" s="24" t="s">
        <v>83</v>
      </c>
      <c r="C144" s="9">
        <v>35990.1</v>
      </c>
      <c r="D144" s="26" t="s">
        <v>189</v>
      </c>
      <c r="E144" s="11" t="s">
        <v>240</v>
      </c>
      <c r="F144" s="18">
        <v>10392053027</v>
      </c>
    </row>
    <row r="145" spans="1:6" x14ac:dyDescent="0.35">
      <c r="A145" s="17">
        <v>43979</v>
      </c>
      <c r="B145" s="24" t="s">
        <v>124</v>
      </c>
      <c r="C145" s="9">
        <v>187.4</v>
      </c>
      <c r="D145" s="26" t="s">
        <v>100</v>
      </c>
      <c r="E145" s="11" t="s">
        <v>248</v>
      </c>
      <c r="F145" s="18" t="s">
        <v>131</v>
      </c>
    </row>
    <row r="146" spans="1:6" x14ac:dyDescent="0.35">
      <c r="A146" s="17">
        <v>43979</v>
      </c>
      <c r="B146" s="24" t="s">
        <v>112</v>
      </c>
      <c r="C146" s="9">
        <v>199.96</v>
      </c>
      <c r="D146" s="26" t="s">
        <v>190</v>
      </c>
      <c r="E146" s="11" t="s">
        <v>240</v>
      </c>
      <c r="F146" s="18">
        <v>100012493</v>
      </c>
    </row>
    <row r="147" spans="1:6" x14ac:dyDescent="0.35">
      <c r="A147" s="17">
        <v>43979</v>
      </c>
      <c r="B147" s="24" t="s">
        <v>254</v>
      </c>
      <c r="C147" s="9">
        <v>3805</v>
      </c>
      <c r="D147" s="26" t="s">
        <v>29</v>
      </c>
      <c r="E147" s="11" t="s">
        <v>249</v>
      </c>
      <c r="F147" s="18">
        <v>33719</v>
      </c>
    </row>
    <row r="148" spans="1:6" ht="46.5" x14ac:dyDescent="0.35">
      <c r="A148" s="17">
        <v>43979</v>
      </c>
      <c r="B148" s="24" t="s">
        <v>21</v>
      </c>
      <c r="C148" s="9">
        <f>238.9+54.4+3.57</f>
        <v>296.87</v>
      </c>
      <c r="D148" s="26" t="s">
        <v>193</v>
      </c>
      <c r="E148" s="11" t="s">
        <v>249</v>
      </c>
      <c r="F148" s="18" t="s">
        <v>40</v>
      </c>
    </row>
    <row r="149" spans="1:6" x14ac:dyDescent="0.35">
      <c r="A149" s="17">
        <v>43979</v>
      </c>
      <c r="B149" s="24" t="s">
        <v>15</v>
      </c>
      <c r="C149" s="9">
        <v>1632</v>
      </c>
      <c r="D149" s="26" t="s">
        <v>196</v>
      </c>
      <c r="E149" s="11" t="s">
        <v>249</v>
      </c>
      <c r="F149" s="18">
        <v>84154692</v>
      </c>
    </row>
    <row r="150" spans="1:6" x14ac:dyDescent="0.35">
      <c r="A150" s="17">
        <v>43979</v>
      </c>
      <c r="B150" s="24" t="s">
        <v>15</v>
      </c>
      <c r="C150" s="9">
        <v>1528</v>
      </c>
      <c r="D150" s="26" t="s">
        <v>196</v>
      </c>
      <c r="E150" s="11" t="s">
        <v>249</v>
      </c>
      <c r="F150" s="18">
        <v>84473204</v>
      </c>
    </row>
    <row r="151" spans="1:6" x14ac:dyDescent="0.35">
      <c r="A151" s="17">
        <v>43979</v>
      </c>
      <c r="B151" s="24" t="s">
        <v>22</v>
      </c>
      <c r="C151" s="9">
        <v>145.5</v>
      </c>
      <c r="D151" s="26" t="s">
        <v>197</v>
      </c>
      <c r="E151" s="11" t="s">
        <v>249</v>
      </c>
      <c r="F151" s="18" t="s">
        <v>41</v>
      </c>
    </row>
    <row r="152" spans="1:6" ht="31" x14ac:dyDescent="0.35">
      <c r="A152" s="17">
        <v>43979</v>
      </c>
      <c r="B152" s="24" t="s">
        <v>22</v>
      </c>
      <c r="C152" s="9">
        <v>98.98</v>
      </c>
      <c r="D152" s="18" t="s">
        <v>201</v>
      </c>
      <c r="E152" s="11" t="s">
        <v>240</v>
      </c>
      <c r="F152" s="18" t="s">
        <v>87</v>
      </c>
    </row>
    <row r="153" spans="1:6" ht="31" x14ac:dyDescent="0.35">
      <c r="A153" s="17">
        <v>43979</v>
      </c>
      <c r="B153" s="24" t="s">
        <v>22</v>
      </c>
      <c r="C153" s="9">
        <v>179.78</v>
      </c>
      <c r="D153" s="18" t="s">
        <v>201</v>
      </c>
      <c r="E153" s="11" t="s">
        <v>240</v>
      </c>
      <c r="F153" s="18" t="s">
        <v>88</v>
      </c>
    </row>
    <row r="154" spans="1:6" ht="31" x14ac:dyDescent="0.35">
      <c r="A154" s="17">
        <v>43979</v>
      </c>
      <c r="B154" s="24" t="s">
        <v>22</v>
      </c>
      <c r="C154" s="9">
        <v>52.36</v>
      </c>
      <c r="D154" s="18" t="s">
        <v>201</v>
      </c>
      <c r="E154" s="11" t="s">
        <v>240</v>
      </c>
      <c r="F154" s="18" t="s">
        <v>98</v>
      </c>
    </row>
    <row r="155" spans="1:6" ht="31" x14ac:dyDescent="0.35">
      <c r="A155" s="17">
        <v>43979</v>
      </c>
      <c r="B155" s="24" t="s">
        <v>46</v>
      </c>
      <c r="C155" s="9">
        <v>83.13</v>
      </c>
      <c r="D155" s="26" t="s">
        <v>207</v>
      </c>
      <c r="E155" s="11" t="s">
        <v>249</v>
      </c>
      <c r="F155" s="18" t="s">
        <v>45</v>
      </c>
    </row>
    <row r="156" spans="1:6" x14ac:dyDescent="0.35">
      <c r="A156" s="17">
        <v>43979</v>
      </c>
      <c r="B156" s="24" t="s">
        <v>18</v>
      </c>
      <c r="C156" s="9">
        <v>10.8</v>
      </c>
      <c r="D156" s="26" t="s">
        <v>208</v>
      </c>
      <c r="E156" s="11" t="s">
        <v>249</v>
      </c>
      <c r="F156" s="18">
        <v>23551</v>
      </c>
    </row>
    <row r="157" spans="1:6" x14ac:dyDescent="0.35">
      <c r="A157" s="17">
        <v>43979</v>
      </c>
      <c r="B157" s="24" t="s">
        <v>18</v>
      </c>
      <c r="C157" s="9">
        <v>11</v>
      </c>
      <c r="D157" s="26" t="s">
        <v>208</v>
      </c>
      <c r="E157" s="11" t="s">
        <v>249</v>
      </c>
      <c r="F157" s="18">
        <v>78731</v>
      </c>
    </row>
    <row r="158" spans="1:6" x14ac:dyDescent="0.35">
      <c r="A158" s="17">
        <v>43979</v>
      </c>
      <c r="B158" s="24" t="s">
        <v>69</v>
      </c>
      <c r="C158" s="9">
        <v>500</v>
      </c>
      <c r="D158" s="26" t="s">
        <v>209</v>
      </c>
      <c r="E158" s="11" t="s">
        <v>244</v>
      </c>
      <c r="F158" s="18" t="s">
        <v>72</v>
      </c>
    </row>
    <row r="159" spans="1:6" x14ac:dyDescent="0.35">
      <c r="A159" s="17">
        <v>43979</v>
      </c>
      <c r="B159" s="24" t="s">
        <v>69</v>
      </c>
      <c r="C159" s="9">
        <v>500</v>
      </c>
      <c r="D159" s="26" t="s">
        <v>71</v>
      </c>
      <c r="E159" s="11" t="s">
        <v>243</v>
      </c>
      <c r="F159" s="18" t="s">
        <v>72</v>
      </c>
    </row>
    <row r="160" spans="1:6" x14ac:dyDescent="0.35">
      <c r="A160" s="17">
        <v>43979</v>
      </c>
      <c r="B160" s="24" t="s">
        <v>70</v>
      </c>
      <c r="C160" s="9">
        <v>300</v>
      </c>
      <c r="D160" s="26" t="s">
        <v>71</v>
      </c>
      <c r="E160" s="11" t="s">
        <v>243</v>
      </c>
      <c r="F160" s="18">
        <v>123904</v>
      </c>
    </row>
    <row r="161" spans="1:6" ht="31" x14ac:dyDescent="0.35">
      <c r="A161" s="17">
        <v>43979</v>
      </c>
      <c r="B161" s="24" t="s">
        <v>125</v>
      </c>
      <c r="C161" s="9">
        <f>138-4.71+16.73</f>
        <v>150.01999999999998</v>
      </c>
      <c r="D161" s="26" t="s">
        <v>211</v>
      </c>
      <c r="E161" s="11" t="s">
        <v>248</v>
      </c>
      <c r="F161" s="18" t="s">
        <v>132</v>
      </c>
    </row>
    <row r="162" spans="1:6" x14ac:dyDescent="0.35">
      <c r="A162" s="17">
        <v>43979</v>
      </c>
      <c r="B162" s="24" t="s">
        <v>16</v>
      </c>
      <c r="C162" s="9">
        <v>650</v>
      </c>
      <c r="D162" s="26" t="s">
        <v>212</v>
      </c>
      <c r="E162" s="11" t="s">
        <v>249</v>
      </c>
      <c r="F162" s="18">
        <v>6211</v>
      </c>
    </row>
    <row r="163" spans="1:6" x14ac:dyDescent="0.35">
      <c r="A163" s="17">
        <v>43979</v>
      </c>
      <c r="B163" s="24" t="s">
        <v>105</v>
      </c>
      <c r="C163" s="9">
        <v>435.33</v>
      </c>
      <c r="D163" s="26" t="s">
        <v>235</v>
      </c>
      <c r="E163" s="11" t="s">
        <v>240</v>
      </c>
      <c r="F163" s="18" t="s">
        <v>89</v>
      </c>
    </row>
    <row r="164" spans="1:6" x14ac:dyDescent="0.35">
      <c r="A164" s="17">
        <v>43979</v>
      </c>
      <c r="B164" s="24" t="s">
        <v>106</v>
      </c>
      <c r="C164" s="9">
        <v>180</v>
      </c>
      <c r="D164" s="26" t="s">
        <v>215</v>
      </c>
      <c r="E164" s="11" t="s">
        <v>240</v>
      </c>
      <c r="F164" s="18">
        <v>5128007</v>
      </c>
    </row>
    <row r="165" spans="1:6" x14ac:dyDescent="0.35">
      <c r="A165" s="17">
        <v>43979</v>
      </c>
      <c r="B165" s="24" t="s">
        <v>251</v>
      </c>
      <c r="C165" s="9">
        <v>374.3</v>
      </c>
      <c r="D165" s="26" t="s">
        <v>217</v>
      </c>
      <c r="E165" s="11" t="s">
        <v>246</v>
      </c>
      <c r="F165" s="18" t="s">
        <v>118</v>
      </c>
    </row>
    <row r="166" spans="1:6" x14ac:dyDescent="0.35">
      <c r="A166" s="17">
        <v>43979</v>
      </c>
      <c r="B166" s="24" t="s">
        <v>251</v>
      </c>
      <c r="C166" s="9">
        <v>45.94</v>
      </c>
      <c r="D166" s="26" t="s">
        <v>266</v>
      </c>
      <c r="E166" s="11" t="s">
        <v>246</v>
      </c>
      <c r="F166" s="18" t="s">
        <v>119</v>
      </c>
    </row>
    <row r="167" spans="1:6" x14ac:dyDescent="0.35">
      <c r="A167" s="17">
        <v>43979</v>
      </c>
      <c r="B167" s="24" t="s">
        <v>251</v>
      </c>
      <c r="C167" s="9">
        <v>139.84</v>
      </c>
      <c r="D167" s="26" t="s">
        <v>217</v>
      </c>
      <c r="E167" s="11" t="s">
        <v>246</v>
      </c>
      <c r="F167" s="18" t="s">
        <v>120</v>
      </c>
    </row>
    <row r="168" spans="1:6" ht="31" x14ac:dyDescent="0.35">
      <c r="A168" s="17">
        <v>43979</v>
      </c>
      <c r="B168" s="24" t="s">
        <v>253</v>
      </c>
      <c r="C168" s="9">
        <v>240</v>
      </c>
      <c r="D168" s="26" t="s">
        <v>218</v>
      </c>
      <c r="E168" s="11" t="s">
        <v>243</v>
      </c>
      <c r="F168" s="18">
        <v>9812</v>
      </c>
    </row>
    <row r="169" spans="1:6" x14ac:dyDescent="0.35">
      <c r="A169" s="17">
        <v>43979</v>
      </c>
      <c r="B169" s="24" t="s">
        <v>242</v>
      </c>
      <c r="C169" s="9">
        <v>275</v>
      </c>
      <c r="D169" s="26" t="s">
        <v>238</v>
      </c>
      <c r="E169" s="11" t="s">
        <v>250</v>
      </c>
      <c r="F169" s="18" t="s">
        <v>265</v>
      </c>
    </row>
    <row r="170" spans="1:6" x14ac:dyDescent="0.35">
      <c r="A170" s="17">
        <v>43979</v>
      </c>
      <c r="B170" s="24" t="s">
        <v>107</v>
      </c>
      <c r="C170" s="9">
        <v>1688.4</v>
      </c>
      <c r="D170" s="26" t="s">
        <v>99</v>
      </c>
      <c r="E170" s="11" t="s">
        <v>240</v>
      </c>
      <c r="F170" s="18">
        <v>1042</v>
      </c>
    </row>
    <row r="171" spans="1:6" x14ac:dyDescent="0.35">
      <c r="A171" s="17">
        <v>43979</v>
      </c>
      <c r="B171" s="24" t="s">
        <v>19</v>
      </c>
      <c r="C171" s="9">
        <v>91.6</v>
      </c>
      <c r="D171" s="26" t="s">
        <v>222</v>
      </c>
      <c r="E171" s="11" t="s">
        <v>249</v>
      </c>
      <c r="F171" s="18">
        <v>14958</v>
      </c>
    </row>
    <row r="172" spans="1:6" x14ac:dyDescent="0.35">
      <c r="A172" s="17">
        <v>43979</v>
      </c>
      <c r="B172" s="24" t="s">
        <v>19</v>
      </c>
      <c r="C172" s="9">
        <v>90.89</v>
      </c>
      <c r="D172" s="26" t="s">
        <v>222</v>
      </c>
      <c r="E172" s="11" t="s">
        <v>249</v>
      </c>
      <c r="F172" s="18">
        <v>36031</v>
      </c>
    </row>
    <row r="173" spans="1:6" x14ac:dyDescent="0.35">
      <c r="A173" s="17">
        <v>43979</v>
      </c>
      <c r="B173" s="24" t="s">
        <v>74</v>
      </c>
      <c r="C173" s="9">
        <v>2269.08</v>
      </c>
      <c r="D173" s="26" t="s">
        <v>224</v>
      </c>
      <c r="E173" s="11" t="s">
        <v>240</v>
      </c>
      <c r="F173" s="18">
        <v>3702595</v>
      </c>
    </row>
    <row r="174" spans="1:6" x14ac:dyDescent="0.35">
      <c r="A174" s="17">
        <v>43979</v>
      </c>
      <c r="B174" s="24" t="s">
        <v>17</v>
      </c>
      <c r="C174" s="9">
        <v>4000</v>
      </c>
      <c r="D174" s="26" t="s">
        <v>27</v>
      </c>
      <c r="E174" s="11" t="s">
        <v>249</v>
      </c>
      <c r="F174" s="18">
        <v>35927</v>
      </c>
    </row>
    <row r="175" spans="1:6" x14ac:dyDescent="0.35">
      <c r="A175" s="17">
        <v>43979</v>
      </c>
      <c r="B175" s="24" t="s">
        <v>14</v>
      </c>
      <c r="C175" s="9">
        <v>600.6</v>
      </c>
      <c r="D175" s="26" t="s">
        <v>29</v>
      </c>
      <c r="E175" s="11" t="s">
        <v>249</v>
      </c>
      <c r="F175" s="18">
        <v>9502020291</v>
      </c>
    </row>
    <row r="176" spans="1:6" x14ac:dyDescent="0.35">
      <c r="A176" s="17">
        <v>43979</v>
      </c>
      <c r="B176" s="24" t="s">
        <v>14</v>
      </c>
      <c r="C176" s="9">
        <v>745.94</v>
      </c>
      <c r="D176" s="26" t="s">
        <v>232</v>
      </c>
      <c r="E176" s="11" t="s">
        <v>249</v>
      </c>
      <c r="F176" s="18">
        <v>9501051826</v>
      </c>
    </row>
    <row r="177" spans="1:6" ht="31" x14ac:dyDescent="0.35">
      <c r="A177" s="17">
        <v>43979</v>
      </c>
      <c r="B177" s="24" t="s">
        <v>14</v>
      </c>
      <c r="C177" s="9">
        <f>1341.36+154.44+3788.59+373.8</f>
        <v>5658.1900000000005</v>
      </c>
      <c r="D177" s="26" t="s">
        <v>231</v>
      </c>
      <c r="E177" s="11" t="s">
        <v>249</v>
      </c>
      <c r="F177" s="18">
        <v>9490697498</v>
      </c>
    </row>
    <row r="178" spans="1:6" x14ac:dyDescent="0.35">
      <c r="A178" s="17">
        <v>43979</v>
      </c>
      <c r="B178" s="24" t="s">
        <v>12</v>
      </c>
      <c r="C178" s="9">
        <v>184.37</v>
      </c>
      <c r="D178" s="26" t="s">
        <v>233</v>
      </c>
      <c r="E178" s="11" t="s">
        <v>249</v>
      </c>
      <c r="F178" s="18" t="s">
        <v>30</v>
      </c>
    </row>
    <row r="179" spans="1:6" x14ac:dyDescent="0.35">
      <c r="A179" s="17">
        <v>43979</v>
      </c>
      <c r="B179" s="24" t="s">
        <v>12</v>
      </c>
      <c r="C179" s="9">
        <v>265.54000000000002</v>
      </c>
      <c r="D179" s="26" t="s">
        <v>233</v>
      </c>
      <c r="E179" s="11" t="s">
        <v>249</v>
      </c>
      <c r="F179" s="18" t="s">
        <v>32</v>
      </c>
    </row>
    <row r="180" spans="1:6" x14ac:dyDescent="0.35">
      <c r="A180" s="17">
        <v>43979</v>
      </c>
      <c r="B180" s="24" t="s">
        <v>12</v>
      </c>
      <c r="C180" s="9">
        <v>373</v>
      </c>
      <c r="D180" s="26" t="s">
        <v>233</v>
      </c>
      <c r="E180" s="11" t="s">
        <v>249</v>
      </c>
      <c r="F180" s="18" t="s">
        <v>33</v>
      </c>
    </row>
    <row r="181" spans="1:6" x14ac:dyDescent="0.35">
      <c r="A181" s="17">
        <v>43979</v>
      </c>
      <c r="B181" s="24" t="s">
        <v>12</v>
      </c>
      <c r="C181" s="9">
        <v>463.5</v>
      </c>
      <c r="D181" s="26" t="s">
        <v>233</v>
      </c>
      <c r="E181" s="11" t="s">
        <v>249</v>
      </c>
      <c r="F181" s="18" t="s">
        <v>38</v>
      </c>
    </row>
    <row r="182" spans="1:6" x14ac:dyDescent="0.35">
      <c r="A182" s="47"/>
      <c r="B182" s="48"/>
      <c r="C182" s="49"/>
      <c r="D182" s="50"/>
      <c r="E182" s="51"/>
      <c r="F182" s="52"/>
    </row>
    <row r="183" spans="1:6" x14ac:dyDescent="0.35">
      <c r="A183" s="17">
        <v>43958</v>
      </c>
      <c r="B183" s="24" t="s">
        <v>64</v>
      </c>
      <c r="C183" s="9">
        <v>22263.03</v>
      </c>
      <c r="D183" s="26" t="s">
        <v>274</v>
      </c>
      <c r="E183" s="11" t="s">
        <v>252</v>
      </c>
      <c r="F183" s="18" t="s">
        <v>275</v>
      </c>
    </row>
    <row r="184" spans="1:6" ht="31" x14ac:dyDescent="0.35">
      <c r="A184" s="17">
        <v>43958</v>
      </c>
      <c r="B184" s="24" t="s">
        <v>64</v>
      </c>
      <c r="C184" s="9">
        <v>4094.11</v>
      </c>
      <c r="D184" s="26" t="s">
        <v>276</v>
      </c>
      <c r="E184" s="11" t="s">
        <v>252</v>
      </c>
      <c r="F184" s="18" t="s">
        <v>277</v>
      </c>
    </row>
    <row r="185" spans="1:6" x14ac:dyDescent="0.35">
      <c r="A185" s="17">
        <v>43958</v>
      </c>
      <c r="B185" s="24" t="s">
        <v>64</v>
      </c>
      <c r="C185" s="9">
        <v>3187.84</v>
      </c>
      <c r="D185" s="26" t="s">
        <v>278</v>
      </c>
      <c r="E185" s="11" t="s">
        <v>252</v>
      </c>
      <c r="F185" s="18" t="s">
        <v>279</v>
      </c>
    </row>
    <row r="186" spans="1:6" x14ac:dyDescent="0.35">
      <c r="A186" s="17">
        <v>43958</v>
      </c>
      <c r="B186" s="24" t="s">
        <v>64</v>
      </c>
      <c r="C186" s="9">
        <v>600.78</v>
      </c>
      <c r="D186" s="26" t="s">
        <v>280</v>
      </c>
      <c r="E186" s="11" t="s">
        <v>252</v>
      </c>
      <c r="F186" s="18" t="s">
        <v>275</v>
      </c>
    </row>
    <row r="187" spans="1:6" x14ac:dyDescent="0.35">
      <c r="A187" s="17">
        <v>43958</v>
      </c>
      <c r="B187" s="24" t="s">
        <v>64</v>
      </c>
      <c r="C187" s="9">
        <v>372.3</v>
      </c>
      <c r="D187" s="26" t="s">
        <v>281</v>
      </c>
      <c r="E187" s="11" t="s">
        <v>252</v>
      </c>
      <c r="F187" s="18" t="s">
        <v>282</v>
      </c>
    </row>
    <row r="188" spans="1:6" x14ac:dyDescent="0.35">
      <c r="A188" s="17">
        <v>43958</v>
      </c>
      <c r="B188" s="24" t="s">
        <v>64</v>
      </c>
      <c r="C188" s="9">
        <v>1718.7</v>
      </c>
      <c r="D188" s="26" t="s">
        <v>283</v>
      </c>
      <c r="E188" s="11" t="s">
        <v>252</v>
      </c>
      <c r="F188" s="18" t="s">
        <v>284</v>
      </c>
    </row>
    <row r="189" spans="1:6" x14ac:dyDescent="0.35">
      <c r="A189" s="17">
        <v>43958</v>
      </c>
      <c r="B189" s="24" t="s">
        <v>68</v>
      </c>
      <c r="C189" s="9">
        <v>2465</v>
      </c>
      <c r="D189" s="26" t="s">
        <v>285</v>
      </c>
      <c r="E189" s="11" t="s">
        <v>252</v>
      </c>
      <c r="F189" s="18">
        <v>12000000079</v>
      </c>
    </row>
    <row r="190" spans="1:6" x14ac:dyDescent="0.35">
      <c r="A190" s="17">
        <v>43958</v>
      </c>
      <c r="B190" s="24" t="s">
        <v>68</v>
      </c>
      <c r="C190" s="9">
        <v>2975</v>
      </c>
      <c r="D190" s="26" t="s">
        <v>286</v>
      </c>
      <c r="E190" s="11" t="s">
        <v>252</v>
      </c>
      <c r="F190" s="18">
        <v>12000000079</v>
      </c>
    </row>
    <row r="191" spans="1:6" x14ac:dyDescent="0.35">
      <c r="A191" s="17">
        <v>43986</v>
      </c>
      <c r="B191" s="24" t="s">
        <v>13</v>
      </c>
      <c r="C191" s="9">
        <v>56.1</v>
      </c>
      <c r="D191" s="26" t="s">
        <v>84</v>
      </c>
      <c r="E191" s="11" t="s">
        <v>287</v>
      </c>
      <c r="F191" s="18" t="s">
        <v>288</v>
      </c>
    </row>
    <row r="192" spans="1:6" x14ac:dyDescent="0.35">
      <c r="A192" s="17">
        <v>43986</v>
      </c>
      <c r="B192" s="24" t="s">
        <v>13</v>
      </c>
      <c r="C192" s="9">
        <v>59.97</v>
      </c>
      <c r="D192" s="26" t="s">
        <v>289</v>
      </c>
      <c r="E192" s="11" t="s">
        <v>667</v>
      </c>
      <c r="F192" s="18" t="s">
        <v>290</v>
      </c>
    </row>
    <row r="193" spans="1:6" x14ac:dyDescent="0.35">
      <c r="A193" s="17">
        <v>43986</v>
      </c>
      <c r="B193" s="24" t="s">
        <v>13</v>
      </c>
      <c r="C193" s="9">
        <v>74.989999999999995</v>
      </c>
      <c r="D193" s="26" t="s">
        <v>291</v>
      </c>
      <c r="E193" s="11" t="s">
        <v>667</v>
      </c>
      <c r="F193" s="18" t="s">
        <v>292</v>
      </c>
    </row>
    <row r="194" spans="1:6" x14ac:dyDescent="0.35">
      <c r="A194" s="17">
        <v>43986</v>
      </c>
      <c r="B194" s="24" t="s">
        <v>13</v>
      </c>
      <c r="C194" s="9">
        <v>105</v>
      </c>
      <c r="D194" s="26" t="s">
        <v>293</v>
      </c>
      <c r="E194" s="11" t="s">
        <v>667</v>
      </c>
      <c r="F194" s="18" t="s">
        <v>294</v>
      </c>
    </row>
    <row r="195" spans="1:6" x14ac:dyDescent="0.35">
      <c r="A195" s="17">
        <v>43986</v>
      </c>
      <c r="B195" s="24" t="s">
        <v>13</v>
      </c>
      <c r="C195" s="9">
        <v>199.9</v>
      </c>
      <c r="D195" s="26" t="s">
        <v>295</v>
      </c>
      <c r="E195" s="11" t="s">
        <v>667</v>
      </c>
      <c r="F195" s="18" t="s">
        <v>296</v>
      </c>
    </row>
    <row r="196" spans="1:6" x14ac:dyDescent="0.35">
      <c r="A196" s="17">
        <v>43986</v>
      </c>
      <c r="B196" s="24" t="s">
        <v>13</v>
      </c>
      <c r="C196" s="9">
        <v>19.95</v>
      </c>
      <c r="D196" s="26" t="s">
        <v>297</v>
      </c>
      <c r="E196" s="11" t="s">
        <v>667</v>
      </c>
      <c r="F196" s="18" t="s">
        <v>298</v>
      </c>
    </row>
    <row r="197" spans="1:6" x14ac:dyDescent="0.35">
      <c r="A197" s="17">
        <v>43986</v>
      </c>
      <c r="B197" s="24" t="s">
        <v>13</v>
      </c>
      <c r="C197" s="9">
        <v>119.99</v>
      </c>
      <c r="D197" s="26" t="s">
        <v>299</v>
      </c>
      <c r="E197" s="11" t="s">
        <v>667</v>
      </c>
      <c r="F197" s="18" t="s">
        <v>300</v>
      </c>
    </row>
    <row r="198" spans="1:6" x14ac:dyDescent="0.35">
      <c r="A198" s="17">
        <v>43986</v>
      </c>
      <c r="B198" s="24" t="s">
        <v>13</v>
      </c>
      <c r="C198" s="9">
        <v>119.99</v>
      </c>
      <c r="D198" s="26" t="s">
        <v>299</v>
      </c>
      <c r="E198" s="11" t="s">
        <v>667</v>
      </c>
      <c r="F198" s="18" t="s">
        <v>301</v>
      </c>
    </row>
    <row r="199" spans="1:6" x14ac:dyDescent="0.35">
      <c r="A199" s="17">
        <v>43986</v>
      </c>
      <c r="B199" s="24" t="s">
        <v>13</v>
      </c>
      <c r="C199" s="9">
        <v>98.99</v>
      </c>
      <c r="D199" s="26" t="s">
        <v>302</v>
      </c>
      <c r="E199" s="11" t="s">
        <v>667</v>
      </c>
      <c r="F199" s="18" t="s">
        <v>303</v>
      </c>
    </row>
    <row r="200" spans="1:6" x14ac:dyDescent="0.35">
      <c r="A200" s="17">
        <v>43986</v>
      </c>
      <c r="B200" s="24" t="s">
        <v>13</v>
      </c>
      <c r="C200" s="9">
        <v>98.99</v>
      </c>
      <c r="D200" s="26" t="s">
        <v>302</v>
      </c>
      <c r="E200" s="11" t="s">
        <v>667</v>
      </c>
      <c r="F200" s="18" t="s">
        <v>304</v>
      </c>
    </row>
    <row r="201" spans="1:6" x14ac:dyDescent="0.35">
      <c r="A201" s="17">
        <v>43986</v>
      </c>
      <c r="B201" s="24" t="s">
        <v>13</v>
      </c>
      <c r="C201" s="9">
        <v>98.99</v>
      </c>
      <c r="D201" s="26" t="s">
        <v>302</v>
      </c>
      <c r="E201" s="11" t="s">
        <v>667</v>
      </c>
      <c r="F201" s="18" t="s">
        <v>305</v>
      </c>
    </row>
    <row r="202" spans="1:6" x14ac:dyDescent="0.35">
      <c r="A202" s="17">
        <v>43986</v>
      </c>
      <c r="B202" s="24" t="s">
        <v>13</v>
      </c>
      <c r="C202" s="9">
        <v>98.99</v>
      </c>
      <c r="D202" s="26" t="s">
        <v>302</v>
      </c>
      <c r="E202" s="11" t="s">
        <v>667</v>
      </c>
      <c r="F202" s="18" t="s">
        <v>306</v>
      </c>
    </row>
    <row r="203" spans="1:6" x14ac:dyDescent="0.35">
      <c r="A203" s="17">
        <v>43986</v>
      </c>
      <c r="B203" s="24" t="s">
        <v>13</v>
      </c>
      <c r="C203" s="9">
        <v>98.99</v>
      </c>
      <c r="D203" s="26" t="s">
        <v>302</v>
      </c>
      <c r="E203" s="11" t="s">
        <v>667</v>
      </c>
      <c r="F203" s="18" t="s">
        <v>307</v>
      </c>
    </row>
    <row r="204" spans="1:6" x14ac:dyDescent="0.35">
      <c r="A204" s="17">
        <v>43986</v>
      </c>
      <c r="B204" s="24" t="s">
        <v>13</v>
      </c>
      <c r="C204" s="9">
        <v>18.899999999999999</v>
      </c>
      <c r="D204" s="26" t="s">
        <v>308</v>
      </c>
      <c r="E204" s="11" t="s">
        <v>667</v>
      </c>
      <c r="F204" s="18" t="s">
        <v>309</v>
      </c>
    </row>
    <row r="205" spans="1:6" x14ac:dyDescent="0.35">
      <c r="A205" s="17">
        <v>43986</v>
      </c>
      <c r="B205" s="24" t="s">
        <v>18</v>
      </c>
      <c r="C205" s="9">
        <v>109.98</v>
      </c>
      <c r="D205" s="26" t="s">
        <v>310</v>
      </c>
      <c r="E205" s="11" t="s">
        <v>672</v>
      </c>
      <c r="F205" s="18">
        <v>83082</v>
      </c>
    </row>
    <row r="206" spans="1:6" x14ac:dyDescent="0.35">
      <c r="A206" s="17">
        <v>43986</v>
      </c>
      <c r="B206" s="24" t="s">
        <v>18</v>
      </c>
      <c r="C206" s="9">
        <v>109.98</v>
      </c>
      <c r="D206" s="26" t="s">
        <v>310</v>
      </c>
      <c r="E206" s="11" t="s">
        <v>672</v>
      </c>
      <c r="F206" s="18">
        <v>42388</v>
      </c>
    </row>
    <row r="207" spans="1:6" x14ac:dyDescent="0.35">
      <c r="A207" s="17">
        <v>43986</v>
      </c>
      <c r="B207" s="24" t="s">
        <v>86</v>
      </c>
      <c r="C207" s="9">
        <v>672.84</v>
      </c>
      <c r="D207" s="26" t="s">
        <v>312</v>
      </c>
      <c r="E207" s="11" t="s">
        <v>240</v>
      </c>
      <c r="F207" s="18">
        <v>3013400390</v>
      </c>
    </row>
    <row r="208" spans="1:6" x14ac:dyDescent="0.35">
      <c r="A208" s="17">
        <v>43986</v>
      </c>
      <c r="B208" s="24" t="s">
        <v>86</v>
      </c>
      <c r="C208" s="9">
        <v>1516.2</v>
      </c>
      <c r="D208" s="26" t="s">
        <v>312</v>
      </c>
      <c r="E208" s="11" t="s">
        <v>240</v>
      </c>
      <c r="F208" s="18">
        <v>3013400384</v>
      </c>
    </row>
    <row r="209" spans="1:6" x14ac:dyDescent="0.35">
      <c r="A209" s="17">
        <v>43986</v>
      </c>
      <c r="B209" s="24" t="s">
        <v>86</v>
      </c>
      <c r="C209" s="9">
        <v>977.55</v>
      </c>
      <c r="D209" s="26" t="s">
        <v>312</v>
      </c>
      <c r="E209" s="11" t="s">
        <v>240</v>
      </c>
      <c r="F209" s="18">
        <v>3013400389</v>
      </c>
    </row>
    <row r="210" spans="1:6" x14ac:dyDescent="0.35">
      <c r="A210" s="17">
        <v>43986</v>
      </c>
      <c r="B210" s="24" t="s">
        <v>73</v>
      </c>
      <c r="C210" s="9">
        <v>203.95</v>
      </c>
      <c r="D210" s="26" t="s">
        <v>313</v>
      </c>
      <c r="E210" s="11" t="s">
        <v>240</v>
      </c>
      <c r="F210" s="18">
        <v>79163060</v>
      </c>
    </row>
    <row r="211" spans="1:6" x14ac:dyDescent="0.35">
      <c r="A211" s="17">
        <v>43990</v>
      </c>
      <c r="B211" s="24" t="s">
        <v>314</v>
      </c>
      <c r="C211" s="9">
        <v>39144</v>
      </c>
      <c r="D211" s="26" t="s">
        <v>315</v>
      </c>
      <c r="E211" s="11" t="s">
        <v>252</v>
      </c>
      <c r="F211" s="18" t="s">
        <v>316</v>
      </c>
    </row>
    <row r="212" spans="1:6" x14ac:dyDescent="0.35">
      <c r="A212" s="17">
        <v>43992</v>
      </c>
      <c r="B212" s="24" t="s">
        <v>670</v>
      </c>
      <c r="C212" s="9">
        <v>30381</v>
      </c>
      <c r="D212" s="26" t="s">
        <v>317</v>
      </c>
      <c r="E212" s="11" t="s">
        <v>318</v>
      </c>
      <c r="F212" s="18" t="s">
        <v>319</v>
      </c>
    </row>
    <row r="213" spans="1:6" x14ac:dyDescent="0.35">
      <c r="A213" s="17">
        <v>43993</v>
      </c>
      <c r="B213" s="24" t="s">
        <v>320</v>
      </c>
      <c r="C213" s="9">
        <v>7500</v>
      </c>
      <c r="D213" s="26" t="s">
        <v>321</v>
      </c>
      <c r="E213" s="11" t="s">
        <v>322</v>
      </c>
      <c r="F213" s="18" t="s">
        <v>323</v>
      </c>
    </row>
    <row r="214" spans="1:6" x14ac:dyDescent="0.35">
      <c r="A214" s="17">
        <v>43993</v>
      </c>
      <c r="B214" s="24" t="s">
        <v>324</v>
      </c>
      <c r="C214" s="9">
        <v>7500</v>
      </c>
      <c r="D214" s="26" t="s">
        <v>321</v>
      </c>
      <c r="E214" s="11" t="s">
        <v>322</v>
      </c>
      <c r="F214" s="18" t="s">
        <v>323</v>
      </c>
    </row>
    <row r="215" spans="1:6" x14ac:dyDescent="0.35">
      <c r="A215" s="17">
        <v>43993</v>
      </c>
      <c r="B215" s="24" t="s">
        <v>325</v>
      </c>
      <c r="C215" s="9">
        <v>7500</v>
      </c>
      <c r="D215" s="26" t="s">
        <v>321</v>
      </c>
      <c r="E215" s="11" t="s">
        <v>322</v>
      </c>
      <c r="F215" s="18" t="s">
        <v>323</v>
      </c>
    </row>
    <row r="216" spans="1:6" x14ac:dyDescent="0.35">
      <c r="A216" s="17">
        <v>43993</v>
      </c>
      <c r="B216" s="24" t="s">
        <v>326</v>
      </c>
      <c r="C216" s="9">
        <v>5900</v>
      </c>
      <c r="D216" s="26" t="s">
        <v>321</v>
      </c>
      <c r="E216" s="11" t="s">
        <v>322</v>
      </c>
      <c r="F216" s="18" t="s">
        <v>323</v>
      </c>
    </row>
    <row r="217" spans="1:6" x14ac:dyDescent="0.35">
      <c r="A217" s="17">
        <v>43993</v>
      </c>
      <c r="B217" s="24" t="s">
        <v>327</v>
      </c>
      <c r="C217" s="9">
        <v>7330</v>
      </c>
      <c r="D217" s="26" t="s">
        <v>321</v>
      </c>
      <c r="E217" s="11" t="s">
        <v>322</v>
      </c>
      <c r="F217" s="18" t="s">
        <v>323</v>
      </c>
    </row>
    <row r="218" spans="1:6" x14ac:dyDescent="0.35">
      <c r="A218" s="17">
        <v>43993</v>
      </c>
      <c r="B218" s="24" t="s">
        <v>328</v>
      </c>
      <c r="C218" s="9">
        <v>7500</v>
      </c>
      <c r="D218" s="26" t="s">
        <v>321</v>
      </c>
      <c r="E218" s="11" t="s">
        <v>322</v>
      </c>
      <c r="F218" s="18" t="s">
        <v>323</v>
      </c>
    </row>
    <row r="219" spans="1:6" x14ac:dyDescent="0.35">
      <c r="A219" s="17">
        <v>43993</v>
      </c>
      <c r="B219" s="24" t="s">
        <v>329</v>
      </c>
      <c r="C219" s="9">
        <v>7500</v>
      </c>
      <c r="D219" s="26" t="s">
        <v>321</v>
      </c>
      <c r="E219" s="11" t="s">
        <v>322</v>
      </c>
      <c r="F219" s="18" t="s">
        <v>323</v>
      </c>
    </row>
    <row r="220" spans="1:6" x14ac:dyDescent="0.35">
      <c r="A220" s="17">
        <v>43993</v>
      </c>
      <c r="B220" s="24" t="s">
        <v>330</v>
      </c>
      <c r="C220" s="9">
        <v>7500</v>
      </c>
      <c r="D220" s="26" t="s">
        <v>321</v>
      </c>
      <c r="E220" s="11" t="s">
        <v>322</v>
      </c>
      <c r="F220" s="18" t="s">
        <v>323</v>
      </c>
    </row>
    <row r="221" spans="1:6" x14ac:dyDescent="0.35">
      <c r="A221" s="17">
        <v>43993</v>
      </c>
      <c r="B221" s="24" t="s">
        <v>331</v>
      </c>
      <c r="C221" s="9">
        <v>7500</v>
      </c>
      <c r="D221" s="26" t="s">
        <v>321</v>
      </c>
      <c r="E221" s="11" t="s">
        <v>322</v>
      </c>
      <c r="F221" s="18" t="s">
        <v>323</v>
      </c>
    </row>
    <row r="222" spans="1:6" x14ac:dyDescent="0.35">
      <c r="A222" s="17">
        <v>43993</v>
      </c>
      <c r="B222" s="24" t="s">
        <v>332</v>
      </c>
      <c r="C222" s="9">
        <v>7500</v>
      </c>
      <c r="D222" s="26" t="s">
        <v>321</v>
      </c>
      <c r="E222" s="11" t="s">
        <v>322</v>
      </c>
      <c r="F222" s="18" t="s">
        <v>323</v>
      </c>
    </row>
    <row r="223" spans="1:6" x14ac:dyDescent="0.35">
      <c r="A223" s="17">
        <v>43993</v>
      </c>
      <c r="B223" s="24" t="s">
        <v>333</v>
      </c>
      <c r="C223" s="9">
        <v>5563.51</v>
      </c>
      <c r="D223" s="26" t="s">
        <v>321</v>
      </c>
      <c r="E223" s="11" t="s">
        <v>322</v>
      </c>
      <c r="F223" s="18" t="s">
        <v>323</v>
      </c>
    </row>
    <row r="224" spans="1:6" x14ac:dyDescent="0.35">
      <c r="A224" s="17">
        <v>43993</v>
      </c>
      <c r="B224" s="24" t="s">
        <v>334</v>
      </c>
      <c r="C224" s="9">
        <v>7500</v>
      </c>
      <c r="D224" s="26" t="s">
        <v>321</v>
      </c>
      <c r="E224" s="11" t="s">
        <v>322</v>
      </c>
      <c r="F224" s="18" t="s">
        <v>323</v>
      </c>
    </row>
    <row r="225" spans="1:6" x14ac:dyDescent="0.35">
      <c r="A225" s="17">
        <v>43993</v>
      </c>
      <c r="B225" s="24" t="s">
        <v>335</v>
      </c>
      <c r="C225" s="9">
        <v>7500</v>
      </c>
      <c r="D225" s="26" t="s">
        <v>321</v>
      </c>
      <c r="E225" s="11" t="s">
        <v>322</v>
      </c>
      <c r="F225" s="18" t="s">
        <v>323</v>
      </c>
    </row>
    <row r="226" spans="1:6" x14ac:dyDescent="0.35">
      <c r="A226" s="17">
        <v>43993</v>
      </c>
      <c r="B226" s="24" t="s">
        <v>336</v>
      </c>
      <c r="C226" s="9">
        <v>37.83</v>
      </c>
      <c r="D226" s="26" t="s">
        <v>337</v>
      </c>
      <c r="E226" s="11" t="s">
        <v>667</v>
      </c>
      <c r="F226" s="18" t="s">
        <v>338</v>
      </c>
    </row>
    <row r="227" spans="1:6" x14ac:dyDescent="0.35">
      <c r="A227" s="17">
        <v>43993</v>
      </c>
      <c r="B227" s="24" t="s">
        <v>339</v>
      </c>
      <c r="C227" s="9">
        <v>7500</v>
      </c>
      <c r="D227" s="26" t="s">
        <v>321</v>
      </c>
      <c r="E227" s="11" t="s">
        <v>322</v>
      </c>
      <c r="F227" s="18" t="s">
        <v>323</v>
      </c>
    </row>
    <row r="228" spans="1:6" x14ac:dyDescent="0.35">
      <c r="A228" s="17">
        <v>43993</v>
      </c>
      <c r="B228" s="24" t="s">
        <v>340</v>
      </c>
      <c r="C228" s="9">
        <v>7500</v>
      </c>
      <c r="D228" s="26" t="s">
        <v>321</v>
      </c>
      <c r="E228" s="11" t="s">
        <v>322</v>
      </c>
      <c r="F228" s="18" t="s">
        <v>323</v>
      </c>
    </row>
    <row r="229" spans="1:6" x14ac:dyDescent="0.35">
      <c r="A229" s="17">
        <v>43993</v>
      </c>
      <c r="B229" s="24" t="s">
        <v>341</v>
      </c>
      <c r="C229" s="9">
        <v>6500</v>
      </c>
      <c r="D229" s="26" t="s">
        <v>321</v>
      </c>
      <c r="E229" s="11" t="s">
        <v>322</v>
      </c>
      <c r="F229" s="18" t="s">
        <v>323</v>
      </c>
    </row>
    <row r="230" spans="1:6" x14ac:dyDescent="0.35">
      <c r="A230" s="17">
        <v>43993</v>
      </c>
      <c r="B230" s="24" t="s">
        <v>342</v>
      </c>
      <c r="C230" s="9">
        <v>7500</v>
      </c>
      <c r="D230" s="26" t="s">
        <v>321</v>
      </c>
      <c r="E230" s="11" t="s">
        <v>322</v>
      </c>
      <c r="F230" s="18" t="s">
        <v>323</v>
      </c>
    </row>
    <row r="231" spans="1:6" x14ac:dyDescent="0.35">
      <c r="A231" s="17">
        <v>43993</v>
      </c>
      <c r="B231" s="24" t="s">
        <v>343</v>
      </c>
      <c r="C231" s="9">
        <v>7414.43</v>
      </c>
      <c r="D231" s="26" t="s">
        <v>321</v>
      </c>
      <c r="E231" s="11" t="s">
        <v>322</v>
      </c>
      <c r="F231" s="18" t="s">
        <v>323</v>
      </c>
    </row>
    <row r="232" spans="1:6" x14ac:dyDescent="0.35">
      <c r="A232" s="17">
        <v>43993</v>
      </c>
      <c r="B232" s="24" t="s">
        <v>344</v>
      </c>
      <c r="C232" s="9">
        <v>7500</v>
      </c>
      <c r="D232" s="26" t="s">
        <v>321</v>
      </c>
      <c r="E232" s="11" t="s">
        <v>322</v>
      </c>
      <c r="F232" s="18" t="s">
        <v>323</v>
      </c>
    </row>
    <row r="233" spans="1:6" x14ac:dyDescent="0.35">
      <c r="A233" s="17">
        <v>43993</v>
      </c>
      <c r="B233" s="24" t="s">
        <v>345</v>
      </c>
      <c r="C233" s="9">
        <v>7500</v>
      </c>
      <c r="D233" s="26" t="s">
        <v>321</v>
      </c>
      <c r="E233" s="11" t="s">
        <v>322</v>
      </c>
      <c r="F233" s="18" t="s">
        <v>323</v>
      </c>
    </row>
    <row r="234" spans="1:6" x14ac:dyDescent="0.35">
      <c r="A234" s="17">
        <v>43993</v>
      </c>
      <c r="B234" s="24" t="s">
        <v>346</v>
      </c>
      <c r="C234" s="9">
        <v>7500</v>
      </c>
      <c r="D234" s="26" t="s">
        <v>321</v>
      </c>
      <c r="E234" s="11" t="s">
        <v>322</v>
      </c>
      <c r="F234" s="18" t="s">
        <v>323</v>
      </c>
    </row>
    <row r="235" spans="1:6" x14ac:dyDescent="0.35">
      <c r="A235" s="17">
        <v>43993</v>
      </c>
      <c r="B235" s="24" t="s">
        <v>347</v>
      </c>
      <c r="C235" s="9">
        <v>7500</v>
      </c>
      <c r="D235" s="26" t="s">
        <v>321</v>
      </c>
      <c r="E235" s="11" t="s">
        <v>322</v>
      </c>
      <c r="F235" s="18" t="s">
        <v>323</v>
      </c>
    </row>
    <row r="236" spans="1:6" x14ac:dyDescent="0.35">
      <c r="A236" s="17">
        <v>43993</v>
      </c>
      <c r="B236" s="24" t="s">
        <v>348</v>
      </c>
      <c r="C236" s="9">
        <v>7500</v>
      </c>
      <c r="D236" s="26" t="s">
        <v>321</v>
      </c>
      <c r="E236" s="11" t="s">
        <v>322</v>
      </c>
      <c r="F236" s="18" t="s">
        <v>323</v>
      </c>
    </row>
    <row r="237" spans="1:6" x14ac:dyDescent="0.35">
      <c r="A237" s="17">
        <v>43993</v>
      </c>
      <c r="B237" s="24" t="s">
        <v>349</v>
      </c>
      <c r="C237" s="9">
        <v>7500</v>
      </c>
      <c r="D237" s="26" t="s">
        <v>321</v>
      </c>
      <c r="E237" s="11" t="s">
        <v>322</v>
      </c>
      <c r="F237" s="18" t="s">
        <v>323</v>
      </c>
    </row>
    <row r="238" spans="1:6" ht="31" x14ac:dyDescent="0.35">
      <c r="A238" s="17">
        <v>43993</v>
      </c>
      <c r="B238" s="24" t="s">
        <v>64</v>
      </c>
      <c r="C238" s="9">
        <v>105800</v>
      </c>
      <c r="D238" s="26" t="s">
        <v>350</v>
      </c>
      <c r="E238" s="11" t="s">
        <v>252</v>
      </c>
      <c r="F238" s="18" t="s">
        <v>351</v>
      </c>
    </row>
    <row r="239" spans="1:6" ht="31" x14ac:dyDescent="0.35">
      <c r="A239" s="17">
        <v>43993</v>
      </c>
      <c r="B239" s="24" t="s">
        <v>64</v>
      </c>
      <c r="C239" s="9">
        <v>3450</v>
      </c>
      <c r="D239" s="26" t="s">
        <v>352</v>
      </c>
      <c r="E239" s="11" t="s">
        <v>252</v>
      </c>
      <c r="F239" s="18" t="s">
        <v>353</v>
      </c>
    </row>
    <row r="240" spans="1:6" x14ac:dyDescent="0.35">
      <c r="A240" s="17">
        <v>43993</v>
      </c>
      <c r="B240" s="24" t="s">
        <v>354</v>
      </c>
      <c r="C240" s="9">
        <v>5515</v>
      </c>
      <c r="D240" s="26" t="s">
        <v>321</v>
      </c>
      <c r="E240" s="11" t="s">
        <v>322</v>
      </c>
      <c r="F240" s="18" t="s">
        <v>355</v>
      </c>
    </row>
    <row r="241" spans="1:6" x14ac:dyDescent="0.35">
      <c r="A241" s="17">
        <v>43993</v>
      </c>
      <c r="B241" s="24" t="s">
        <v>356</v>
      </c>
      <c r="C241" s="9">
        <v>7500</v>
      </c>
      <c r="D241" s="26" t="s">
        <v>321</v>
      </c>
      <c r="E241" s="11" t="s">
        <v>322</v>
      </c>
      <c r="F241" s="18" t="s">
        <v>323</v>
      </c>
    </row>
    <row r="242" spans="1:6" x14ac:dyDescent="0.35">
      <c r="A242" s="17">
        <v>43993</v>
      </c>
      <c r="B242" s="24" t="s">
        <v>357</v>
      </c>
      <c r="C242" s="9">
        <v>7500</v>
      </c>
      <c r="D242" s="26" t="s">
        <v>321</v>
      </c>
      <c r="E242" s="11" t="s">
        <v>322</v>
      </c>
      <c r="F242" s="18" t="s">
        <v>323</v>
      </c>
    </row>
    <row r="243" spans="1:6" x14ac:dyDescent="0.35">
      <c r="A243" s="17">
        <v>43993</v>
      </c>
      <c r="B243" s="24" t="s">
        <v>358</v>
      </c>
      <c r="C243" s="9">
        <v>7500</v>
      </c>
      <c r="D243" s="26" t="s">
        <v>321</v>
      </c>
      <c r="E243" s="11" t="s">
        <v>322</v>
      </c>
      <c r="F243" s="18" t="s">
        <v>323</v>
      </c>
    </row>
    <row r="244" spans="1:6" x14ac:dyDescent="0.35">
      <c r="A244" s="17">
        <v>43993</v>
      </c>
      <c r="B244" s="24" t="s">
        <v>359</v>
      </c>
      <c r="C244" s="9">
        <v>7500</v>
      </c>
      <c r="D244" s="26" t="s">
        <v>321</v>
      </c>
      <c r="E244" s="11" t="s">
        <v>322</v>
      </c>
      <c r="F244" s="18" t="s">
        <v>323</v>
      </c>
    </row>
    <row r="245" spans="1:6" x14ac:dyDescent="0.35">
      <c r="A245" s="17">
        <v>43993</v>
      </c>
      <c r="B245" s="24" t="s">
        <v>360</v>
      </c>
      <c r="C245" s="9">
        <v>7500</v>
      </c>
      <c r="D245" s="26" t="s">
        <v>321</v>
      </c>
      <c r="E245" s="11" t="s">
        <v>322</v>
      </c>
      <c r="F245" s="18" t="s">
        <v>323</v>
      </c>
    </row>
    <row r="246" spans="1:6" x14ac:dyDescent="0.35">
      <c r="A246" s="17">
        <v>43993</v>
      </c>
      <c r="B246" s="24" t="s">
        <v>361</v>
      </c>
      <c r="C246" s="9">
        <v>7500</v>
      </c>
      <c r="D246" s="26" t="s">
        <v>321</v>
      </c>
      <c r="E246" s="11" t="s">
        <v>322</v>
      </c>
      <c r="F246" s="18" t="s">
        <v>323</v>
      </c>
    </row>
    <row r="247" spans="1:6" x14ac:dyDescent="0.35">
      <c r="A247" s="17">
        <v>43993</v>
      </c>
      <c r="B247" s="24" t="s">
        <v>362</v>
      </c>
      <c r="C247" s="9">
        <v>7500</v>
      </c>
      <c r="D247" s="26" t="s">
        <v>321</v>
      </c>
      <c r="E247" s="11" t="s">
        <v>322</v>
      </c>
      <c r="F247" s="18" t="s">
        <v>323</v>
      </c>
    </row>
    <row r="248" spans="1:6" x14ac:dyDescent="0.35">
      <c r="A248" s="17">
        <v>43993</v>
      </c>
      <c r="B248" s="24" t="s">
        <v>363</v>
      </c>
      <c r="C248" s="9">
        <v>5284</v>
      </c>
      <c r="D248" s="26" t="s">
        <v>321</v>
      </c>
      <c r="E248" s="11" t="s">
        <v>322</v>
      </c>
      <c r="F248" s="18" t="s">
        <v>323</v>
      </c>
    </row>
    <row r="249" spans="1:6" x14ac:dyDescent="0.35">
      <c r="A249" s="17">
        <v>43993</v>
      </c>
      <c r="B249" s="24" t="s">
        <v>364</v>
      </c>
      <c r="C249" s="9">
        <v>7500</v>
      </c>
      <c r="D249" s="26" t="s">
        <v>321</v>
      </c>
      <c r="E249" s="11" t="s">
        <v>322</v>
      </c>
      <c r="F249" s="18" t="s">
        <v>323</v>
      </c>
    </row>
    <row r="250" spans="1:6" x14ac:dyDescent="0.35">
      <c r="A250" s="17">
        <v>43993</v>
      </c>
      <c r="B250" s="24" t="s">
        <v>365</v>
      </c>
      <c r="C250" s="9">
        <v>7500</v>
      </c>
      <c r="D250" s="26" t="s">
        <v>321</v>
      </c>
      <c r="E250" s="11" t="s">
        <v>322</v>
      </c>
      <c r="F250" s="18" t="s">
        <v>323</v>
      </c>
    </row>
    <row r="251" spans="1:6" x14ac:dyDescent="0.35">
      <c r="A251" s="17">
        <v>43993</v>
      </c>
      <c r="B251" s="24" t="s">
        <v>366</v>
      </c>
      <c r="C251" s="9">
        <v>7500</v>
      </c>
      <c r="D251" s="26" t="s">
        <v>321</v>
      </c>
      <c r="E251" s="11" t="s">
        <v>322</v>
      </c>
      <c r="F251" s="18" t="s">
        <v>323</v>
      </c>
    </row>
    <row r="252" spans="1:6" x14ac:dyDescent="0.35">
      <c r="A252" s="17">
        <v>43993</v>
      </c>
      <c r="B252" s="24" t="s">
        <v>367</v>
      </c>
      <c r="C252" s="9">
        <v>7500</v>
      </c>
      <c r="D252" s="26" t="s">
        <v>321</v>
      </c>
      <c r="E252" s="11" t="s">
        <v>322</v>
      </c>
      <c r="F252" s="18" t="s">
        <v>323</v>
      </c>
    </row>
    <row r="253" spans="1:6" x14ac:dyDescent="0.35">
      <c r="A253" s="17">
        <v>43993</v>
      </c>
      <c r="B253" s="24" t="s">
        <v>368</v>
      </c>
      <c r="C253" s="9">
        <v>6700</v>
      </c>
      <c r="D253" s="26" t="s">
        <v>321</v>
      </c>
      <c r="E253" s="11" t="s">
        <v>322</v>
      </c>
      <c r="F253" s="18" t="s">
        <v>323</v>
      </c>
    </row>
    <row r="254" spans="1:6" x14ac:dyDescent="0.35">
      <c r="A254" s="17">
        <v>43993</v>
      </c>
      <c r="B254" s="24" t="s">
        <v>369</v>
      </c>
      <c r="C254" s="9">
        <v>7500</v>
      </c>
      <c r="D254" s="26" t="s">
        <v>321</v>
      </c>
      <c r="E254" s="11" t="s">
        <v>322</v>
      </c>
      <c r="F254" s="18" t="s">
        <v>323</v>
      </c>
    </row>
    <row r="255" spans="1:6" x14ac:dyDescent="0.35">
      <c r="A255" s="17">
        <v>43993</v>
      </c>
      <c r="B255" s="24" t="s">
        <v>370</v>
      </c>
      <c r="C255" s="9">
        <v>7414.21</v>
      </c>
      <c r="D255" s="26" t="s">
        <v>321</v>
      </c>
      <c r="E255" s="11" t="s">
        <v>322</v>
      </c>
      <c r="F255" s="18" t="s">
        <v>323</v>
      </c>
    </row>
    <row r="256" spans="1:6" x14ac:dyDescent="0.35">
      <c r="A256" s="17">
        <v>43993</v>
      </c>
      <c r="B256" s="24" t="s">
        <v>371</v>
      </c>
      <c r="C256" s="9">
        <v>7500</v>
      </c>
      <c r="D256" s="26" t="s">
        <v>321</v>
      </c>
      <c r="E256" s="11" t="s">
        <v>322</v>
      </c>
      <c r="F256" s="18" t="s">
        <v>323</v>
      </c>
    </row>
    <row r="257" spans="1:6" x14ac:dyDescent="0.35">
      <c r="A257" s="17">
        <v>43993</v>
      </c>
      <c r="B257" s="24" t="s">
        <v>372</v>
      </c>
      <c r="C257" s="9">
        <v>5154</v>
      </c>
      <c r="D257" s="26" t="s">
        <v>321</v>
      </c>
      <c r="E257" s="11" t="s">
        <v>322</v>
      </c>
      <c r="F257" s="18" t="s">
        <v>323</v>
      </c>
    </row>
    <row r="258" spans="1:6" x14ac:dyDescent="0.35">
      <c r="A258" s="17">
        <v>43993</v>
      </c>
      <c r="B258" s="24" t="s">
        <v>373</v>
      </c>
      <c r="C258" s="9">
        <v>4750</v>
      </c>
      <c r="D258" s="26" t="s">
        <v>321</v>
      </c>
      <c r="E258" s="11" t="s">
        <v>322</v>
      </c>
      <c r="F258" s="18" t="s">
        <v>323</v>
      </c>
    </row>
    <row r="259" spans="1:6" x14ac:dyDescent="0.35">
      <c r="A259" s="17">
        <v>43993</v>
      </c>
      <c r="B259" s="24" t="s">
        <v>374</v>
      </c>
      <c r="C259" s="9">
        <v>7500</v>
      </c>
      <c r="D259" s="26" t="s">
        <v>321</v>
      </c>
      <c r="E259" s="11" t="s">
        <v>322</v>
      </c>
      <c r="F259" s="18" t="s">
        <v>323</v>
      </c>
    </row>
    <row r="260" spans="1:6" x14ac:dyDescent="0.35">
      <c r="A260" s="17">
        <v>43993</v>
      </c>
      <c r="B260" s="24" t="s">
        <v>375</v>
      </c>
      <c r="C260" s="9">
        <v>505.16</v>
      </c>
      <c r="D260" s="26" t="s">
        <v>376</v>
      </c>
      <c r="E260" s="11" t="s">
        <v>246</v>
      </c>
      <c r="F260" s="18">
        <v>5838746</v>
      </c>
    </row>
    <row r="261" spans="1:6" x14ac:dyDescent="0.35">
      <c r="A261" s="17">
        <v>43993</v>
      </c>
      <c r="B261" s="24" t="s">
        <v>375</v>
      </c>
      <c r="C261" s="9">
        <v>263.94</v>
      </c>
      <c r="D261" s="26" t="s">
        <v>376</v>
      </c>
      <c r="E261" s="11" t="s">
        <v>246</v>
      </c>
      <c r="F261" s="18">
        <v>6981884</v>
      </c>
    </row>
    <row r="262" spans="1:6" x14ac:dyDescent="0.35">
      <c r="A262" s="17">
        <v>43993</v>
      </c>
      <c r="B262" s="24" t="s">
        <v>375</v>
      </c>
      <c r="C262" s="9">
        <v>600.46</v>
      </c>
      <c r="D262" s="26" t="s">
        <v>376</v>
      </c>
      <c r="E262" s="11" t="s">
        <v>246</v>
      </c>
      <c r="F262" s="18">
        <v>7159515</v>
      </c>
    </row>
    <row r="263" spans="1:6" x14ac:dyDescent="0.35">
      <c r="A263" s="17">
        <v>43993</v>
      </c>
      <c r="B263" s="24" t="s">
        <v>375</v>
      </c>
      <c r="C263" s="9">
        <v>643.24</v>
      </c>
      <c r="D263" s="26" t="s">
        <v>376</v>
      </c>
      <c r="E263" s="11" t="s">
        <v>246</v>
      </c>
      <c r="F263" s="18">
        <v>7333638</v>
      </c>
    </row>
    <row r="264" spans="1:6" x14ac:dyDescent="0.35">
      <c r="A264" s="17">
        <v>43993</v>
      </c>
      <c r="B264" s="24" t="s">
        <v>677</v>
      </c>
      <c r="C264" s="9">
        <v>7500</v>
      </c>
      <c r="D264" s="26" t="s">
        <v>321</v>
      </c>
      <c r="E264" s="11" t="s">
        <v>322</v>
      </c>
      <c r="F264" s="18" t="s">
        <v>323</v>
      </c>
    </row>
    <row r="265" spans="1:6" x14ac:dyDescent="0.35">
      <c r="A265" s="17">
        <v>43993</v>
      </c>
      <c r="B265" s="24" t="s">
        <v>671</v>
      </c>
      <c r="C265" s="9">
        <v>7500</v>
      </c>
      <c r="D265" s="26" t="s">
        <v>321</v>
      </c>
      <c r="E265" s="11" t="s">
        <v>322</v>
      </c>
      <c r="F265" s="18" t="s">
        <v>323</v>
      </c>
    </row>
    <row r="266" spans="1:6" x14ac:dyDescent="0.35">
      <c r="A266" s="17">
        <v>43993</v>
      </c>
      <c r="B266" s="24" t="s">
        <v>377</v>
      </c>
      <c r="C266" s="9">
        <v>7500</v>
      </c>
      <c r="D266" s="26" t="s">
        <v>321</v>
      </c>
      <c r="E266" s="11" t="s">
        <v>322</v>
      </c>
      <c r="F266" s="18" t="s">
        <v>323</v>
      </c>
    </row>
    <row r="267" spans="1:6" x14ac:dyDescent="0.35">
      <c r="A267" s="17">
        <v>43993</v>
      </c>
      <c r="B267" s="24" t="s">
        <v>378</v>
      </c>
      <c r="C267" s="9">
        <v>3093.33</v>
      </c>
      <c r="D267" s="26" t="s">
        <v>321</v>
      </c>
      <c r="E267" s="11" t="s">
        <v>322</v>
      </c>
      <c r="F267" s="18" t="s">
        <v>323</v>
      </c>
    </row>
    <row r="268" spans="1:6" x14ac:dyDescent="0.35">
      <c r="A268" s="17">
        <v>43993</v>
      </c>
      <c r="B268" s="24" t="s">
        <v>379</v>
      </c>
      <c r="C268" s="9">
        <v>5524.02</v>
      </c>
      <c r="D268" s="26" t="s">
        <v>321</v>
      </c>
      <c r="E268" s="11" t="s">
        <v>322</v>
      </c>
      <c r="F268" s="18" t="s">
        <v>323</v>
      </c>
    </row>
    <row r="269" spans="1:6" x14ac:dyDescent="0.35">
      <c r="A269" s="17">
        <v>43993</v>
      </c>
      <c r="B269" s="24" t="s">
        <v>380</v>
      </c>
      <c r="C269" s="9">
        <v>7500</v>
      </c>
      <c r="D269" s="26" t="s">
        <v>321</v>
      </c>
      <c r="E269" s="11" t="s">
        <v>322</v>
      </c>
      <c r="F269" s="18" t="s">
        <v>323</v>
      </c>
    </row>
    <row r="270" spans="1:6" x14ac:dyDescent="0.35">
      <c r="A270" s="17">
        <v>43993</v>
      </c>
      <c r="B270" s="24" t="s">
        <v>381</v>
      </c>
      <c r="C270" s="9">
        <v>7500</v>
      </c>
      <c r="D270" s="26" t="s">
        <v>321</v>
      </c>
      <c r="E270" s="11" t="s">
        <v>322</v>
      </c>
      <c r="F270" s="18" t="s">
        <v>323</v>
      </c>
    </row>
    <row r="271" spans="1:6" x14ac:dyDescent="0.35">
      <c r="A271" s="17">
        <v>43993</v>
      </c>
      <c r="B271" s="24" t="s">
        <v>382</v>
      </c>
      <c r="C271" s="9">
        <v>7500</v>
      </c>
      <c r="D271" s="26" t="s">
        <v>321</v>
      </c>
      <c r="E271" s="11" t="s">
        <v>322</v>
      </c>
      <c r="F271" s="18" t="s">
        <v>323</v>
      </c>
    </row>
    <row r="272" spans="1:6" x14ac:dyDescent="0.35">
      <c r="A272" s="17">
        <v>43993</v>
      </c>
      <c r="B272" s="24" t="s">
        <v>383</v>
      </c>
      <c r="C272" s="9">
        <v>7500</v>
      </c>
      <c r="D272" s="26" t="s">
        <v>321</v>
      </c>
      <c r="E272" s="11" t="s">
        <v>322</v>
      </c>
      <c r="F272" s="18" t="s">
        <v>323</v>
      </c>
    </row>
    <row r="273" spans="1:6" x14ac:dyDescent="0.35">
      <c r="A273" s="17">
        <v>43993</v>
      </c>
      <c r="B273" s="24" t="s">
        <v>384</v>
      </c>
      <c r="C273" s="9">
        <v>7500</v>
      </c>
      <c r="D273" s="26" t="s">
        <v>321</v>
      </c>
      <c r="E273" s="11" t="s">
        <v>322</v>
      </c>
      <c r="F273" s="18" t="s">
        <v>323</v>
      </c>
    </row>
    <row r="274" spans="1:6" x14ac:dyDescent="0.35">
      <c r="A274" s="17">
        <v>43993</v>
      </c>
      <c r="B274" s="24" t="s">
        <v>385</v>
      </c>
      <c r="C274" s="9">
        <v>7500</v>
      </c>
      <c r="D274" s="26" t="s">
        <v>321</v>
      </c>
      <c r="E274" s="11" t="s">
        <v>322</v>
      </c>
      <c r="F274" s="18" t="s">
        <v>323</v>
      </c>
    </row>
    <row r="275" spans="1:6" x14ac:dyDescent="0.35">
      <c r="A275" s="17">
        <v>43993</v>
      </c>
      <c r="B275" s="24" t="s">
        <v>386</v>
      </c>
      <c r="C275" s="9">
        <v>7500</v>
      </c>
      <c r="D275" s="26" t="s">
        <v>321</v>
      </c>
      <c r="E275" s="11" t="s">
        <v>322</v>
      </c>
      <c r="F275" s="18" t="s">
        <v>323</v>
      </c>
    </row>
    <row r="276" spans="1:6" x14ac:dyDescent="0.35">
      <c r="A276" s="17">
        <v>43993</v>
      </c>
      <c r="B276" s="24" t="s">
        <v>387</v>
      </c>
      <c r="C276" s="9">
        <v>7500</v>
      </c>
      <c r="D276" s="26" t="s">
        <v>321</v>
      </c>
      <c r="E276" s="11" t="s">
        <v>322</v>
      </c>
      <c r="F276" s="18" t="s">
        <v>323</v>
      </c>
    </row>
    <row r="277" spans="1:6" x14ac:dyDescent="0.35">
      <c r="A277" s="17">
        <v>43993</v>
      </c>
      <c r="B277" s="24" t="s">
        <v>388</v>
      </c>
      <c r="C277" s="9">
        <v>7500</v>
      </c>
      <c r="D277" s="26" t="s">
        <v>321</v>
      </c>
      <c r="E277" s="11" t="s">
        <v>322</v>
      </c>
      <c r="F277" s="18" t="s">
        <v>323</v>
      </c>
    </row>
    <row r="278" spans="1:6" x14ac:dyDescent="0.35">
      <c r="A278" s="17">
        <v>43993</v>
      </c>
      <c r="B278" s="24" t="s">
        <v>389</v>
      </c>
      <c r="C278" s="9">
        <v>7500</v>
      </c>
      <c r="D278" s="26" t="s">
        <v>321</v>
      </c>
      <c r="E278" s="11" t="s">
        <v>322</v>
      </c>
      <c r="F278" s="18" t="s">
        <v>323</v>
      </c>
    </row>
    <row r="279" spans="1:6" x14ac:dyDescent="0.35">
      <c r="A279" s="17">
        <v>43993</v>
      </c>
      <c r="B279" s="24" t="s">
        <v>390</v>
      </c>
      <c r="C279" s="9">
        <v>7500</v>
      </c>
      <c r="D279" s="26" t="s">
        <v>321</v>
      </c>
      <c r="E279" s="11" t="s">
        <v>322</v>
      </c>
      <c r="F279" s="18" t="s">
        <v>323</v>
      </c>
    </row>
    <row r="280" spans="1:6" x14ac:dyDescent="0.35">
      <c r="A280" s="17">
        <v>43993</v>
      </c>
      <c r="B280" s="24" t="s">
        <v>391</v>
      </c>
      <c r="C280" s="9">
        <v>7500</v>
      </c>
      <c r="D280" s="26" t="s">
        <v>321</v>
      </c>
      <c r="E280" s="11" t="s">
        <v>322</v>
      </c>
      <c r="F280" s="18" t="s">
        <v>323</v>
      </c>
    </row>
    <row r="281" spans="1:6" x14ac:dyDescent="0.35">
      <c r="A281" s="17">
        <v>43993</v>
      </c>
      <c r="B281" s="24" t="s">
        <v>392</v>
      </c>
      <c r="C281" s="9">
        <v>7500</v>
      </c>
      <c r="D281" s="26" t="s">
        <v>321</v>
      </c>
      <c r="E281" s="11" t="s">
        <v>322</v>
      </c>
      <c r="F281" s="18" t="s">
        <v>323</v>
      </c>
    </row>
    <row r="282" spans="1:6" x14ac:dyDescent="0.35">
      <c r="A282" s="17">
        <v>43993</v>
      </c>
      <c r="B282" s="24" t="s">
        <v>393</v>
      </c>
      <c r="C282" s="9">
        <v>7500</v>
      </c>
      <c r="D282" s="26" t="s">
        <v>321</v>
      </c>
      <c r="E282" s="11" t="s">
        <v>322</v>
      </c>
      <c r="F282" s="18" t="s">
        <v>323</v>
      </c>
    </row>
    <row r="283" spans="1:6" x14ac:dyDescent="0.35">
      <c r="A283" s="17">
        <v>43993</v>
      </c>
      <c r="B283" s="24" t="s">
        <v>394</v>
      </c>
      <c r="C283" s="9">
        <v>2700</v>
      </c>
      <c r="D283" s="26" t="s">
        <v>321</v>
      </c>
      <c r="E283" s="11" t="s">
        <v>322</v>
      </c>
      <c r="F283" s="18" t="s">
        <v>323</v>
      </c>
    </row>
    <row r="284" spans="1:6" x14ac:dyDescent="0.35">
      <c r="A284" s="17">
        <v>43993</v>
      </c>
      <c r="B284" s="24" t="s">
        <v>395</v>
      </c>
      <c r="C284" s="9">
        <v>7500</v>
      </c>
      <c r="D284" s="26" t="s">
        <v>321</v>
      </c>
      <c r="E284" s="11" t="s">
        <v>322</v>
      </c>
      <c r="F284" s="18" t="s">
        <v>323</v>
      </c>
    </row>
    <row r="285" spans="1:6" x14ac:dyDescent="0.35">
      <c r="A285" s="17">
        <v>43993</v>
      </c>
      <c r="B285" s="24" t="s">
        <v>396</v>
      </c>
      <c r="C285" s="9">
        <v>7500</v>
      </c>
      <c r="D285" s="26" t="s">
        <v>321</v>
      </c>
      <c r="E285" s="11" t="s">
        <v>322</v>
      </c>
      <c r="F285" s="18" t="s">
        <v>323</v>
      </c>
    </row>
    <row r="286" spans="1:6" x14ac:dyDescent="0.35">
      <c r="A286" s="17">
        <v>43993</v>
      </c>
      <c r="B286" s="24" t="s">
        <v>397</v>
      </c>
      <c r="C286" s="9">
        <v>7500</v>
      </c>
      <c r="D286" s="26" t="s">
        <v>321</v>
      </c>
      <c r="E286" s="11" t="s">
        <v>322</v>
      </c>
      <c r="F286" s="18" t="s">
        <v>323</v>
      </c>
    </row>
    <row r="287" spans="1:6" x14ac:dyDescent="0.35">
      <c r="A287" s="17">
        <v>43993</v>
      </c>
      <c r="B287" s="24" t="s">
        <v>398</v>
      </c>
      <c r="C287" s="9">
        <v>7231.5</v>
      </c>
      <c r="D287" s="26" t="s">
        <v>321</v>
      </c>
      <c r="E287" s="11" t="s">
        <v>322</v>
      </c>
      <c r="F287" s="18" t="s">
        <v>323</v>
      </c>
    </row>
    <row r="288" spans="1:6" x14ac:dyDescent="0.35">
      <c r="A288" s="17">
        <v>43993</v>
      </c>
      <c r="B288" s="24" t="s">
        <v>399</v>
      </c>
      <c r="C288" s="9">
        <v>6138</v>
      </c>
      <c r="D288" s="26" t="s">
        <v>321</v>
      </c>
      <c r="E288" s="11" t="s">
        <v>322</v>
      </c>
      <c r="F288" s="18" t="s">
        <v>323</v>
      </c>
    </row>
    <row r="289" spans="1:6" x14ac:dyDescent="0.35">
      <c r="A289" s="17">
        <v>43993</v>
      </c>
      <c r="B289" s="24" t="s">
        <v>400</v>
      </c>
      <c r="C289" s="9">
        <v>7500</v>
      </c>
      <c r="D289" s="26" t="s">
        <v>321</v>
      </c>
      <c r="E289" s="11" t="s">
        <v>322</v>
      </c>
      <c r="F289" s="18" t="s">
        <v>323</v>
      </c>
    </row>
    <row r="290" spans="1:6" x14ac:dyDescent="0.35">
      <c r="A290" s="17">
        <v>43993</v>
      </c>
      <c r="B290" s="24" t="s">
        <v>401</v>
      </c>
      <c r="C290" s="9">
        <v>7500</v>
      </c>
      <c r="D290" s="26" t="s">
        <v>321</v>
      </c>
      <c r="E290" s="11" t="s">
        <v>322</v>
      </c>
      <c r="F290" s="18" t="s">
        <v>323</v>
      </c>
    </row>
    <row r="291" spans="1:6" x14ac:dyDescent="0.35">
      <c r="A291" s="17">
        <v>43993</v>
      </c>
      <c r="B291" s="24" t="s">
        <v>402</v>
      </c>
      <c r="C291" s="9">
        <v>7500</v>
      </c>
      <c r="D291" s="26" t="s">
        <v>321</v>
      </c>
      <c r="E291" s="11" t="s">
        <v>322</v>
      </c>
      <c r="F291" s="18" t="s">
        <v>323</v>
      </c>
    </row>
    <row r="292" spans="1:6" x14ac:dyDescent="0.35">
      <c r="A292" s="17">
        <v>43993</v>
      </c>
      <c r="B292" s="24" t="s">
        <v>403</v>
      </c>
      <c r="C292" s="9">
        <v>4000</v>
      </c>
      <c r="D292" s="26" t="s">
        <v>321</v>
      </c>
      <c r="E292" s="11" t="s">
        <v>322</v>
      </c>
      <c r="F292" s="18" t="s">
        <v>323</v>
      </c>
    </row>
    <row r="293" spans="1:6" x14ac:dyDescent="0.35">
      <c r="A293" s="17">
        <v>43993</v>
      </c>
      <c r="B293" s="24" t="s">
        <v>404</v>
      </c>
      <c r="C293" s="9">
        <v>7500</v>
      </c>
      <c r="D293" s="26" t="s">
        <v>321</v>
      </c>
      <c r="E293" s="11" t="s">
        <v>322</v>
      </c>
      <c r="F293" s="18" t="s">
        <v>323</v>
      </c>
    </row>
    <row r="294" spans="1:6" x14ac:dyDescent="0.35">
      <c r="A294" s="17">
        <v>43993</v>
      </c>
      <c r="B294" s="24" t="s">
        <v>405</v>
      </c>
      <c r="C294" s="9">
        <v>7500</v>
      </c>
      <c r="D294" s="26" t="s">
        <v>321</v>
      </c>
      <c r="E294" s="11" t="s">
        <v>322</v>
      </c>
      <c r="F294" s="18" t="s">
        <v>323</v>
      </c>
    </row>
    <row r="295" spans="1:6" x14ac:dyDescent="0.35">
      <c r="A295" s="17">
        <v>43993</v>
      </c>
      <c r="B295" s="24" t="s">
        <v>406</v>
      </c>
      <c r="C295" s="9">
        <v>7500</v>
      </c>
      <c r="D295" s="26" t="s">
        <v>321</v>
      </c>
      <c r="E295" s="11" t="s">
        <v>322</v>
      </c>
      <c r="F295" s="18" t="s">
        <v>323</v>
      </c>
    </row>
    <row r="296" spans="1:6" x14ac:dyDescent="0.35">
      <c r="A296" s="17">
        <v>43993</v>
      </c>
      <c r="B296" s="24" t="s">
        <v>407</v>
      </c>
      <c r="C296" s="9">
        <v>7500</v>
      </c>
      <c r="D296" s="26" t="s">
        <v>321</v>
      </c>
      <c r="E296" s="11" t="s">
        <v>322</v>
      </c>
      <c r="F296" s="18" t="s">
        <v>323</v>
      </c>
    </row>
    <row r="297" spans="1:6" x14ac:dyDescent="0.35">
      <c r="A297" s="17">
        <v>43993</v>
      </c>
      <c r="B297" s="24" t="s">
        <v>408</v>
      </c>
      <c r="C297" s="9">
        <v>7500</v>
      </c>
      <c r="D297" s="26" t="s">
        <v>321</v>
      </c>
      <c r="E297" s="11" t="s">
        <v>322</v>
      </c>
      <c r="F297" s="18" t="s">
        <v>323</v>
      </c>
    </row>
    <row r="298" spans="1:6" x14ac:dyDescent="0.35">
      <c r="A298" s="17">
        <v>43993</v>
      </c>
      <c r="B298" s="24" t="s">
        <v>409</v>
      </c>
      <c r="C298" s="9">
        <v>7331</v>
      </c>
      <c r="D298" s="26" t="s">
        <v>321</v>
      </c>
      <c r="E298" s="11" t="s">
        <v>322</v>
      </c>
      <c r="F298" s="18" t="s">
        <v>323</v>
      </c>
    </row>
    <row r="299" spans="1:6" x14ac:dyDescent="0.35">
      <c r="A299" s="17">
        <v>43993</v>
      </c>
      <c r="B299" s="24" t="s">
        <v>410</v>
      </c>
      <c r="C299" s="9">
        <v>5457</v>
      </c>
      <c r="D299" s="26" t="s">
        <v>321</v>
      </c>
      <c r="E299" s="11" t="s">
        <v>322</v>
      </c>
      <c r="F299" s="18" t="s">
        <v>323</v>
      </c>
    </row>
    <row r="300" spans="1:6" x14ac:dyDescent="0.35">
      <c r="A300" s="17">
        <v>43993</v>
      </c>
      <c r="B300" s="24" t="s">
        <v>411</v>
      </c>
      <c r="C300" s="9">
        <v>4700</v>
      </c>
      <c r="D300" s="26" t="s">
        <v>321</v>
      </c>
      <c r="E300" s="11" t="s">
        <v>322</v>
      </c>
      <c r="F300" s="18" t="s">
        <v>323</v>
      </c>
    </row>
    <row r="301" spans="1:6" x14ac:dyDescent="0.35">
      <c r="A301" s="17">
        <v>43993</v>
      </c>
      <c r="B301" s="24" t="s">
        <v>412</v>
      </c>
      <c r="C301" s="9">
        <v>4814.5</v>
      </c>
      <c r="D301" s="26" t="s">
        <v>321</v>
      </c>
      <c r="E301" s="11" t="s">
        <v>322</v>
      </c>
      <c r="F301" s="18" t="s">
        <v>323</v>
      </c>
    </row>
    <row r="302" spans="1:6" x14ac:dyDescent="0.35">
      <c r="A302" s="17">
        <v>43993</v>
      </c>
      <c r="B302" s="24" t="s">
        <v>413</v>
      </c>
      <c r="C302" s="9">
        <v>7500</v>
      </c>
      <c r="D302" s="26" t="s">
        <v>321</v>
      </c>
      <c r="E302" s="11" t="s">
        <v>322</v>
      </c>
      <c r="F302" s="18" t="s">
        <v>323</v>
      </c>
    </row>
    <row r="303" spans="1:6" x14ac:dyDescent="0.35">
      <c r="A303" s="17">
        <v>43993</v>
      </c>
      <c r="B303" s="24" t="s">
        <v>414</v>
      </c>
      <c r="C303" s="9">
        <v>269.97000000000003</v>
      </c>
      <c r="D303" s="26" t="s">
        <v>673</v>
      </c>
      <c r="E303" s="11" t="s">
        <v>667</v>
      </c>
      <c r="F303" s="18" t="s">
        <v>415</v>
      </c>
    </row>
    <row r="304" spans="1:6" x14ac:dyDescent="0.35">
      <c r="A304" s="17">
        <v>43993</v>
      </c>
      <c r="B304" s="24" t="s">
        <v>416</v>
      </c>
      <c r="C304" s="9">
        <v>5000</v>
      </c>
      <c r="D304" s="26" t="s">
        <v>321</v>
      </c>
      <c r="E304" s="11" t="s">
        <v>322</v>
      </c>
      <c r="F304" s="18" t="s">
        <v>323</v>
      </c>
    </row>
    <row r="305" spans="1:6" x14ac:dyDescent="0.35">
      <c r="A305" s="17">
        <v>43993</v>
      </c>
      <c r="B305" s="24" t="s">
        <v>417</v>
      </c>
      <c r="C305" s="9">
        <v>7500</v>
      </c>
      <c r="D305" s="26" t="s">
        <v>321</v>
      </c>
      <c r="E305" s="11" t="s">
        <v>322</v>
      </c>
      <c r="F305" s="18" t="s">
        <v>323</v>
      </c>
    </row>
    <row r="306" spans="1:6" x14ac:dyDescent="0.35">
      <c r="A306" s="17">
        <v>43993</v>
      </c>
      <c r="B306" s="24" t="s">
        <v>418</v>
      </c>
      <c r="C306" s="9">
        <v>7500</v>
      </c>
      <c r="D306" s="26" t="s">
        <v>321</v>
      </c>
      <c r="E306" s="11" t="s">
        <v>322</v>
      </c>
      <c r="F306" s="18" t="s">
        <v>323</v>
      </c>
    </row>
    <row r="307" spans="1:6" x14ac:dyDescent="0.35">
      <c r="A307" s="17">
        <v>43993</v>
      </c>
      <c r="B307" s="24" t="s">
        <v>419</v>
      </c>
      <c r="C307" s="9">
        <v>2000</v>
      </c>
      <c r="D307" s="26" t="s">
        <v>321</v>
      </c>
      <c r="E307" s="11" t="s">
        <v>322</v>
      </c>
      <c r="F307" s="18" t="s">
        <v>323</v>
      </c>
    </row>
    <row r="308" spans="1:6" x14ac:dyDescent="0.35">
      <c r="A308" s="17">
        <v>43993</v>
      </c>
      <c r="B308" s="24" t="s">
        <v>420</v>
      </c>
      <c r="C308" s="9">
        <v>7252.72</v>
      </c>
      <c r="D308" s="26" t="s">
        <v>321</v>
      </c>
      <c r="E308" s="11" t="s">
        <v>322</v>
      </c>
      <c r="F308" s="18" t="s">
        <v>323</v>
      </c>
    </row>
    <row r="309" spans="1:6" x14ac:dyDescent="0.35">
      <c r="A309" s="17">
        <v>43993</v>
      </c>
      <c r="B309" s="24" t="s">
        <v>421</v>
      </c>
      <c r="C309" s="9">
        <v>7500</v>
      </c>
      <c r="D309" s="26" t="s">
        <v>321</v>
      </c>
      <c r="E309" s="11" t="s">
        <v>322</v>
      </c>
      <c r="F309" s="18" t="s">
        <v>323</v>
      </c>
    </row>
    <row r="310" spans="1:6" x14ac:dyDescent="0.35">
      <c r="A310" s="17">
        <v>43993</v>
      </c>
      <c r="B310" s="24" t="s">
        <v>422</v>
      </c>
      <c r="C310" s="9">
        <v>7500</v>
      </c>
      <c r="D310" s="26" t="s">
        <v>321</v>
      </c>
      <c r="E310" s="11" t="s">
        <v>322</v>
      </c>
      <c r="F310" s="18" t="s">
        <v>323</v>
      </c>
    </row>
    <row r="311" spans="1:6" x14ac:dyDescent="0.35">
      <c r="A311" s="17">
        <v>43993</v>
      </c>
      <c r="B311" s="24" t="s">
        <v>423</v>
      </c>
      <c r="C311" s="9">
        <v>7500</v>
      </c>
      <c r="D311" s="26" t="s">
        <v>321</v>
      </c>
      <c r="E311" s="11" t="s">
        <v>322</v>
      </c>
      <c r="F311" s="18" t="s">
        <v>323</v>
      </c>
    </row>
    <row r="312" spans="1:6" x14ac:dyDescent="0.35">
      <c r="A312" s="17">
        <v>43993</v>
      </c>
      <c r="B312" s="24" t="s">
        <v>424</v>
      </c>
      <c r="C312" s="9">
        <v>6000</v>
      </c>
      <c r="D312" s="26" t="s">
        <v>321</v>
      </c>
      <c r="E312" s="11" t="s">
        <v>322</v>
      </c>
      <c r="F312" s="18" t="s">
        <v>323</v>
      </c>
    </row>
    <row r="313" spans="1:6" x14ac:dyDescent="0.35">
      <c r="A313" s="17">
        <v>43993</v>
      </c>
      <c r="B313" s="24" t="s">
        <v>425</v>
      </c>
      <c r="C313" s="9">
        <v>4000</v>
      </c>
      <c r="D313" s="26" t="s">
        <v>321</v>
      </c>
      <c r="E313" s="11" t="s">
        <v>322</v>
      </c>
      <c r="F313" s="18" t="s">
        <v>323</v>
      </c>
    </row>
    <row r="314" spans="1:6" x14ac:dyDescent="0.35">
      <c r="A314" s="17">
        <v>43993</v>
      </c>
      <c r="B314" s="24" t="s">
        <v>426</v>
      </c>
      <c r="C314" s="9">
        <v>7492.51</v>
      </c>
      <c r="D314" s="26" t="s">
        <v>321</v>
      </c>
      <c r="E314" s="11" t="s">
        <v>322</v>
      </c>
      <c r="F314" s="18" t="s">
        <v>323</v>
      </c>
    </row>
    <row r="315" spans="1:6" x14ac:dyDescent="0.35">
      <c r="A315" s="17">
        <v>43993</v>
      </c>
      <c r="B315" s="24" t="s">
        <v>427</v>
      </c>
      <c r="C315" s="9">
        <v>7500</v>
      </c>
      <c r="D315" s="26" t="s">
        <v>321</v>
      </c>
      <c r="E315" s="11" t="s">
        <v>322</v>
      </c>
      <c r="F315" s="18" t="s">
        <v>323</v>
      </c>
    </row>
    <row r="316" spans="1:6" x14ac:dyDescent="0.35">
      <c r="A316" s="17">
        <v>43993</v>
      </c>
      <c r="B316" s="24" t="s">
        <v>428</v>
      </c>
      <c r="C316" s="9">
        <v>7500</v>
      </c>
      <c r="D316" s="26" t="s">
        <v>321</v>
      </c>
      <c r="E316" s="11" t="s">
        <v>322</v>
      </c>
      <c r="F316" s="18" t="s">
        <v>323</v>
      </c>
    </row>
    <row r="317" spans="1:6" x14ac:dyDescent="0.35">
      <c r="A317" s="17">
        <v>43993</v>
      </c>
      <c r="B317" s="24" t="s">
        <v>429</v>
      </c>
      <c r="C317" s="9">
        <v>7500</v>
      </c>
      <c r="D317" s="26" t="s">
        <v>321</v>
      </c>
      <c r="E317" s="11" t="s">
        <v>322</v>
      </c>
      <c r="F317" s="18" t="s">
        <v>323</v>
      </c>
    </row>
    <row r="318" spans="1:6" x14ac:dyDescent="0.35">
      <c r="A318" s="17">
        <v>43993</v>
      </c>
      <c r="B318" s="24" t="s">
        <v>430</v>
      </c>
      <c r="C318" s="9">
        <v>7500</v>
      </c>
      <c r="D318" s="26" t="s">
        <v>321</v>
      </c>
      <c r="E318" s="11" t="s">
        <v>322</v>
      </c>
      <c r="F318" s="18" t="s">
        <v>323</v>
      </c>
    </row>
    <row r="319" spans="1:6" x14ac:dyDescent="0.35">
      <c r="A319" s="17">
        <v>43993</v>
      </c>
      <c r="B319" s="24" t="s">
        <v>431</v>
      </c>
      <c r="C319" s="9">
        <v>7329.36</v>
      </c>
      <c r="D319" s="26" t="s">
        <v>321</v>
      </c>
      <c r="E319" s="11" t="s">
        <v>322</v>
      </c>
      <c r="F319" s="18" t="s">
        <v>323</v>
      </c>
    </row>
    <row r="320" spans="1:6" x14ac:dyDescent="0.35">
      <c r="A320" s="17">
        <v>43993</v>
      </c>
      <c r="B320" s="24" t="s">
        <v>432</v>
      </c>
      <c r="C320" s="9">
        <v>7500</v>
      </c>
      <c r="D320" s="26" t="s">
        <v>321</v>
      </c>
      <c r="E320" s="11" t="s">
        <v>322</v>
      </c>
      <c r="F320" s="18" t="s">
        <v>323</v>
      </c>
    </row>
    <row r="321" spans="1:6" x14ac:dyDescent="0.35">
      <c r="A321" s="17">
        <v>43993</v>
      </c>
      <c r="B321" s="24" t="s">
        <v>433</v>
      </c>
      <c r="C321" s="9">
        <v>7500</v>
      </c>
      <c r="D321" s="26" t="s">
        <v>321</v>
      </c>
      <c r="E321" s="11" t="s">
        <v>322</v>
      </c>
      <c r="F321" s="18" t="s">
        <v>323</v>
      </c>
    </row>
    <row r="322" spans="1:6" x14ac:dyDescent="0.35">
      <c r="A322" s="17">
        <v>43993</v>
      </c>
      <c r="B322" s="24" t="s">
        <v>434</v>
      </c>
      <c r="C322" s="9">
        <v>2409.02</v>
      </c>
      <c r="D322" s="26" t="s">
        <v>376</v>
      </c>
      <c r="E322" s="11" t="s">
        <v>246</v>
      </c>
      <c r="F322" s="18" t="s">
        <v>435</v>
      </c>
    </row>
    <row r="323" spans="1:6" x14ac:dyDescent="0.35">
      <c r="A323" s="17">
        <v>43993</v>
      </c>
      <c r="B323" s="24" t="s">
        <v>434</v>
      </c>
      <c r="C323" s="9">
        <v>341.26</v>
      </c>
      <c r="D323" s="26" t="s">
        <v>376</v>
      </c>
      <c r="E323" s="11" t="s">
        <v>246</v>
      </c>
      <c r="F323" s="18" t="s">
        <v>436</v>
      </c>
    </row>
    <row r="324" spans="1:6" x14ac:dyDescent="0.35">
      <c r="A324" s="17">
        <v>43993</v>
      </c>
      <c r="B324" s="24" t="s">
        <v>434</v>
      </c>
      <c r="C324" s="9">
        <v>233.81</v>
      </c>
      <c r="D324" s="26" t="s">
        <v>376</v>
      </c>
      <c r="E324" s="11" t="s">
        <v>246</v>
      </c>
      <c r="F324" s="18" t="s">
        <v>437</v>
      </c>
    </row>
    <row r="325" spans="1:6" x14ac:dyDescent="0.35">
      <c r="A325" s="17">
        <v>43993</v>
      </c>
      <c r="B325" s="24" t="s">
        <v>434</v>
      </c>
      <c r="C325" s="9">
        <v>9538.15</v>
      </c>
      <c r="D325" s="26" t="s">
        <v>376</v>
      </c>
      <c r="E325" s="11" t="s">
        <v>246</v>
      </c>
      <c r="F325" s="18" t="s">
        <v>438</v>
      </c>
    </row>
    <row r="326" spans="1:6" x14ac:dyDescent="0.35">
      <c r="A326" s="17">
        <v>43993</v>
      </c>
      <c r="B326" s="24" t="s">
        <v>434</v>
      </c>
      <c r="C326" s="9">
        <v>221.14</v>
      </c>
      <c r="D326" s="26" t="s">
        <v>376</v>
      </c>
      <c r="E326" s="11" t="s">
        <v>246</v>
      </c>
      <c r="F326" s="18" t="s">
        <v>439</v>
      </c>
    </row>
    <row r="327" spans="1:6" x14ac:dyDescent="0.35">
      <c r="A327" s="17">
        <v>43993</v>
      </c>
      <c r="B327" s="24" t="s">
        <v>434</v>
      </c>
      <c r="C327" s="9">
        <v>988.7</v>
      </c>
      <c r="D327" s="26" t="s">
        <v>376</v>
      </c>
      <c r="E327" s="11" t="s">
        <v>246</v>
      </c>
      <c r="F327" s="18" t="s">
        <v>440</v>
      </c>
    </row>
    <row r="328" spans="1:6" x14ac:dyDescent="0.35">
      <c r="A328" s="17">
        <v>43993</v>
      </c>
      <c r="B328" s="24" t="s">
        <v>434</v>
      </c>
      <c r="C328" s="9">
        <v>237.63</v>
      </c>
      <c r="D328" s="26" t="s">
        <v>376</v>
      </c>
      <c r="E328" s="11" t="s">
        <v>246</v>
      </c>
      <c r="F328" s="18" t="s">
        <v>441</v>
      </c>
    </row>
    <row r="329" spans="1:6" x14ac:dyDescent="0.35">
      <c r="A329" s="17">
        <v>43993</v>
      </c>
      <c r="B329" s="24" t="s">
        <v>434</v>
      </c>
      <c r="C329" s="9">
        <v>2225</v>
      </c>
      <c r="D329" s="26" t="s">
        <v>376</v>
      </c>
      <c r="E329" s="11" t="s">
        <v>246</v>
      </c>
      <c r="F329" s="18" t="s">
        <v>442</v>
      </c>
    </row>
    <row r="330" spans="1:6" x14ac:dyDescent="0.35">
      <c r="A330" s="17">
        <v>43993</v>
      </c>
      <c r="B330" s="24" t="s">
        <v>434</v>
      </c>
      <c r="C330" s="9">
        <v>193</v>
      </c>
      <c r="D330" s="26" t="s">
        <v>376</v>
      </c>
      <c r="E330" s="11" t="s">
        <v>246</v>
      </c>
      <c r="F330" s="18" t="s">
        <v>443</v>
      </c>
    </row>
    <row r="331" spans="1:6" x14ac:dyDescent="0.35">
      <c r="A331" s="17">
        <v>43993</v>
      </c>
      <c r="B331" s="24" t="s">
        <v>434</v>
      </c>
      <c r="C331" s="9">
        <v>135.58000000000001</v>
      </c>
      <c r="D331" s="26" t="s">
        <v>376</v>
      </c>
      <c r="E331" s="11" t="s">
        <v>246</v>
      </c>
      <c r="F331" s="18" t="s">
        <v>444</v>
      </c>
    </row>
    <row r="332" spans="1:6" x14ac:dyDescent="0.35">
      <c r="A332" s="17">
        <v>43993</v>
      </c>
      <c r="B332" s="24" t="s">
        <v>434</v>
      </c>
      <c r="C332" s="9">
        <v>300.06</v>
      </c>
      <c r="D332" s="26" t="s">
        <v>376</v>
      </c>
      <c r="E332" s="11" t="s">
        <v>246</v>
      </c>
      <c r="F332" s="18" t="s">
        <v>445</v>
      </c>
    </row>
    <row r="333" spans="1:6" x14ac:dyDescent="0.35">
      <c r="A333" s="17">
        <v>43993</v>
      </c>
      <c r="B333" s="24" t="s">
        <v>434</v>
      </c>
      <c r="C333" s="9">
        <v>197.72</v>
      </c>
      <c r="D333" s="26" t="s">
        <v>376</v>
      </c>
      <c r="E333" s="11" t="s">
        <v>246</v>
      </c>
      <c r="F333" s="18" t="s">
        <v>446</v>
      </c>
    </row>
    <row r="334" spans="1:6" x14ac:dyDescent="0.35">
      <c r="A334" s="17">
        <v>43993</v>
      </c>
      <c r="B334" s="24" t="s">
        <v>434</v>
      </c>
      <c r="C334" s="9">
        <v>1593.76</v>
      </c>
      <c r="D334" s="26" t="s">
        <v>376</v>
      </c>
      <c r="E334" s="11" t="s">
        <v>246</v>
      </c>
      <c r="F334" s="18" t="s">
        <v>447</v>
      </c>
    </row>
    <row r="335" spans="1:6" x14ac:dyDescent="0.35">
      <c r="A335" s="17">
        <v>43993</v>
      </c>
      <c r="B335" s="24" t="s">
        <v>448</v>
      </c>
      <c r="C335" s="9">
        <v>7500</v>
      </c>
      <c r="D335" s="26" t="s">
        <v>321</v>
      </c>
      <c r="E335" s="11" t="s">
        <v>322</v>
      </c>
      <c r="F335" s="18" t="s">
        <v>323</v>
      </c>
    </row>
    <row r="336" spans="1:6" x14ac:dyDescent="0.35">
      <c r="A336" s="17">
        <v>43993</v>
      </c>
      <c r="B336" s="24" t="s">
        <v>449</v>
      </c>
      <c r="C336" s="9">
        <v>7500</v>
      </c>
      <c r="D336" s="26" t="s">
        <v>321</v>
      </c>
      <c r="E336" s="11" t="s">
        <v>322</v>
      </c>
      <c r="F336" s="18" t="s">
        <v>323</v>
      </c>
    </row>
    <row r="337" spans="1:6" x14ac:dyDescent="0.35">
      <c r="A337" s="17">
        <v>43993</v>
      </c>
      <c r="B337" s="24" t="s">
        <v>450</v>
      </c>
      <c r="C337" s="9">
        <v>7500</v>
      </c>
      <c r="D337" s="26" t="s">
        <v>321</v>
      </c>
      <c r="E337" s="11" t="s">
        <v>322</v>
      </c>
      <c r="F337" s="18" t="s">
        <v>323</v>
      </c>
    </row>
    <row r="338" spans="1:6" x14ac:dyDescent="0.35">
      <c r="A338" s="17">
        <v>43993</v>
      </c>
      <c r="B338" s="24" t="s">
        <v>451</v>
      </c>
      <c r="C338" s="9">
        <v>7500</v>
      </c>
      <c r="D338" s="26" t="s">
        <v>321</v>
      </c>
      <c r="E338" s="11" t="s">
        <v>322</v>
      </c>
      <c r="F338" s="18" t="s">
        <v>323</v>
      </c>
    </row>
    <row r="339" spans="1:6" x14ac:dyDescent="0.35">
      <c r="A339" s="17">
        <v>43993</v>
      </c>
      <c r="B339" s="24" t="s">
        <v>452</v>
      </c>
      <c r="C339" s="9">
        <v>7500</v>
      </c>
      <c r="D339" s="26" t="s">
        <v>321</v>
      </c>
      <c r="E339" s="11" t="s">
        <v>322</v>
      </c>
      <c r="F339" s="18" t="s">
        <v>323</v>
      </c>
    </row>
    <row r="340" spans="1:6" x14ac:dyDescent="0.35">
      <c r="A340" s="17">
        <v>43993</v>
      </c>
      <c r="B340" s="24" t="s">
        <v>453</v>
      </c>
      <c r="C340" s="9">
        <v>7500</v>
      </c>
      <c r="D340" s="26" t="s">
        <v>321</v>
      </c>
      <c r="E340" s="11" t="s">
        <v>322</v>
      </c>
      <c r="F340" s="18" t="s">
        <v>323</v>
      </c>
    </row>
    <row r="341" spans="1:6" x14ac:dyDescent="0.35">
      <c r="A341" s="17">
        <v>43993</v>
      </c>
      <c r="B341" s="24" t="s">
        <v>454</v>
      </c>
      <c r="C341" s="9">
        <v>5800</v>
      </c>
      <c r="D341" s="26" t="s">
        <v>321</v>
      </c>
      <c r="E341" s="11" t="s">
        <v>322</v>
      </c>
      <c r="F341" s="18" t="s">
        <v>323</v>
      </c>
    </row>
    <row r="342" spans="1:6" x14ac:dyDescent="0.35">
      <c r="A342" s="17">
        <v>43993</v>
      </c>
      <c r="B342" s="24" t="s">
        <v>455</v>
      </c>
      <c r="C342" s="9">
        <v>7500</v>
      </c>
      <c r="D342" s="26" t="s">
        <v>321</v>
      </c>
      <c r="E342" s="11" t="s">
        <v>322</v>
      </c>
      <c r="F342" s="18" t="s">
        <v>323</v>
      </c>
    </row>
    <row r="343" spans="1:6" x14ac:dyDescent="0.35">
      <c r="A343" s="17">
        <v>43993</v>
      </c>
      <c r="B343" s="24" t="s">
        <v>456</v>
      </c>
      <c r="C343" s="9">
        <v>7500</v>
      </c>
      <c r="D343" s="26" t="s">
        <v>321</v>
      </c>
      <c r="E343" s="11" t="s">
        <v>322</v>
      </c>
      <c r="F343" s="18" t="s">
        <v>323</v>
      </c>
    </row>
    <row r="344" spans="1:6" x14ac:dyDescent="0.35">
      <c r="A344" s="17">
        <v>43993</v>
      </c>
      <c r="B344" s="24" t="s">
        <v>457</v>
      </c>
      <c r="C344" s="9">
        <v>7500</v>
      </c>
      <c r="D344" s="26" t="s">
        <v>321</v>
      </c>
      <c r="E344" s="11" t="s">
        <v>322</v>
      </c>
      <c r="F344" s="18" t="s">
        <v>323</v>
      </c>
    </row>
    <row r="345" spans="1:6" x14ac:dyDescent="0.35">
      <c r="A345" s="17">
        <v>43993</v>
      </c>
      <c r="B345" s="24" t="s">
        <v>458</v>
      </c>
      <c r="C345" s="9">
        <v>7500</v>
      </c>
      <c r="D345" s="26" t="s">
        <v>321</v>
      </c>
      <c r="E345" s="11" t="s">
        <v>322</v>
      </c>
      <c r="F345" s="18" t="s">
        <v>323</v>
      </c>
    </row>
    <row r="346" spans="1:6" x14ac:dyDescent="0.35">
      <c r="A346" s="17">
        <v>43993</v>
      </c>
      <c r="B346" s="24" t="s">
        <v>459</v>
      </c>
      <c r="C346" s="9">
        <v>7500</v>
      </c>
      <c r="D346" s="26" t="s">
        <v>321</v>
      </c>
      <c r="E346" s="11" t="s">
        <v>322</v>
      </c>
      <c r="F346" s="18" t="s">
        <v>323</v>
      </c>
    </row>
    <row r="347" spans="1:6" x14ac:dyDescent="0.35">
      <c r="A347" s="17">
        <v>43993</v>
      </c>
      <c r="B347" s="24" t="s">
        <v>460</v>
      </c>
      <c r="C347" s="9">
        <v>2000</v>
      </c>
      <c r="D347" s="26" t="s">
        <v>321</v>
      </c>
      <c r="E347" s="11" t="s">
        <v>322</v>
      </c>
      <c r="F347" s="18" t="s">
        <v>323</v>
      </c>
    </row>
    <row r="348" spans="1:6" x14ac:dyDescent="0.35">
      <c r="A348" s="17">
        <v>43993</v>
      </c>
      <c r="B348" s="24" t="s">
        <v>461</v>
      </c>
      <c r="C348" s="9">
        <v>6000</v>
      </c>
      <c r="D348" s="26" t="s">
        <v>321</v>
      </c>
      <c r="E348" s="11" t="s">
        <v>322</v>
      </c>
      <c r="F348" s="18" t="s">
        <v>323</v>
      </c>
    </row>
    <row r="349" spans="1:6" x14ac:dyDescent="0.35">
      <c r="A349" s="17">
        <v>43993</v>
      </c>
      <c r="B349" s="24" t="s">
        <v>462</v>
      </c>
      <c r="C349" s="9">
        <v>7500</v>
      </c>
      <c r="D349" s="26" t="s">
        <v>321</v>
      </c>
      <c r="E349" s="11" t="s">
        <v>322</v>
      </c>
      <c r="F349" s="18" t="s">
        <v>323</v>
      </c>
    </row>
    <row r="350" spans="1:6" x14ac:dyDescent="0.35">
      <c r="A350" s="17">
        <v>43993</v>
      </c>
      <c r="B350" s="24" t="s">
        <v>463</v>
      </c>
      <c r="C350" s="9">
        <v>6295.08</v>
      </c>
      <c r="D350" s="26" t="s">
        <v>321</v>
      </c>
      <c r="E350" s="11" t="s">
        <v>322</v>
      </c>
      <c r="F350" s="18" t="s">
        <v>323</v>
      </c>
    </row>
    <row r="351" spans="1:6" x14ac:dyDescent="0.35">
      <c r="A351" s="17">
        <v>43993</v>
      </c>
      <c r="B351" s="24" t="s">
        <v>464</v>
      </c>
      <c r="C351" s="9">
        <v>2182.86</v>
      </c>
      <c r="D351" s="26" t="s">
        <v>465</v>
      </c>
      <c r="E351" s="11" t="s">
        <v>246</v>
      </c>
      <c r="F351" s="18" t="s">
        <v>466</v>
      </c>
    </row>
    <row r="352" spans="1:6" x14ac:dyDescent="0.35">
      <c r="A352" s="17">
        <v>43993</v>
      </c>
      <c r="B352" s="24" t="s">
        <v>464</v>
      </c>
      <c r="C352" s="9">
        <v>1455.24</v>
      </c>
      <c r="D352" s="26" t="s">
        <v>465</v>
      </c>
      <c r="E352" s="11" t="s">
        <v>246</v>
      </c>
      <c r="F352" s="18" t="s">
        <v>467</v>
      </c>
    </row>
    <row r="353" spans="1:6" x14ac:dyDescent="0.35">
      <c r="A353" s="17">
        <v>43993</v>
      </c>
      <c r="B353" s="24" t="s">
        <v>468</v>
      </c>
      <c r="C353" s="9">
        <v>7500</v>
      </c>
      <c r="D353" s="26" t="s">
        <v>321</v>
      </c>
      <c r="E353" s="11" t="s">
        <v>322</v>
      </c>
      <c r="F353" s="18" t="s">
        <v>323</v>
      </c>
    </row>
    <row r="354" spans="1:6" x14ac:dyDescent="0.35">
      <c r="A354" s="17">
        <v>43993</v>
      </c>
      <c r="B354" s="24" t="s">
        <v>74</v>
      </c>
      <c r="C354" s="9">
        <v>1157.4000000000001</v>
      </c>
      <c r="D354" s="26" t="s">
        <v>313</v>
      </c>
      <c r="E354" s="11" t="s">
        <v>240</v>
      </c>
      <c r="F354" s="18">
        <v>3712628</v>
      </c>
    </row>
    <row r="355" spans="1:6" ht="31" x14ac:dyDescent="0.35">
      <c r="A355" s="17">
        <v>44000</v>
      </c>
      <c r="B355" s="24" t="s">
        <v>13</v>
      </c>
      <c r="C355" s="9">
        <v>279.64999999999998</v>
      </c>
      <c r="D355" s="26" t="s">
        <v>469</v>
      </c>
      <c r="E355" s="11" t="s">
        <v>245</v>
      </c>
      <c r="F355" s="18" t="s">
        <v>470</v>
      </c>
    </row>
    <row r="356" spans="1:6" x14ac:dyDescent="0.35">
      <c r="A356" s="17">
        <v>44000</v>
      </c>
      <c r="B356" s="24" t="s">
        <v>13</v>
      </c>
      <c r="C356" s="9">
        <v>210.24</v>
      </c>
      <c r="D356" s="26" t="s">
        <v>471</v>
      </c>
      <c r="E356" s="11" t="s">
        <v>245</v>
      </c>
      <c r="F356" s="18" t="s">
        <v>472</v>
      </c>
    </row>
    <row r="357" spans="1:6" x14ac:dyDescent="0.35">
      <c r="A357" s="17">
        <v>44000</v>
      </c>
      <c r="B357" s="24" t="s">
        <v>13</v>
      </c>
      <c r="C357" s="9">
        <v>185.88</v>
      </c>
      <c r="D357" s="26" t="s">
        <v>471</v>
      </c>
      <c r="E357" s="11" t="s">
        <v>245</v>
      </c>
      <c r="F357" s="18" t="s">
        <v>473</v>
      </c>
    </row>
    <row r="358" spans="1:6" x14ac:dyDescent="0.35">
      <c r="A358" s="17">
        <v>44000</v>
      </c>
      <c r="B358" s="24" t="s">
        <v>13</v>
      </c>
      <c r="C358" s="9">
        <v>185.88</v>
      </c>
      <c r="D358" s="26" t="s">
        <v>471</v>
      </c>
      <c r="E358" s="11" t="s">
        <v>245</v>
      </c>
      <c r="F358" s="18" t="s">
        <v>474</v>
      </c>
    </row>
    <row r="359" spans="1:6" x14ac:dyDescent="0.35">
      <c r="A359" s="17">
        <v>44000</v>
      </c>
      <c r="B359" s="24" t="s">
        <v>13</v>
      </c>
      <c r="C359" s="9">
        <v>280</v>
      </c>
      <c r="D359" s="26" t="s">
        <v>471</v>
      </c>
      <c r="E359" s="11" t="s">
        <v>245</v>
      </c>
      <c r="F359" s="18" t="s">
        <v>475</v>
      </c>
    </row>
    <row r="360" spans="1:6" x14ac:dyDescent="0.35">
      <c r="A360" s="17">
        <v>44000</v>
      </c>
      <c r="B360" s="24" t="s">
        <v>13</v>
      </c>
      <c r="C360" s="9">
        <v>40.340000000000003</v>
      </c>
      <c r="D360" s="26" t="s">
        <v>476</v>
      </c>
      <c r="E360" s="11" t="s">
        <v>245</v>
      </c>
      <c r="F360" s="18" t="s">
        <v>477</v>
      </c>
    </row>
    <row r="361" spans="1:6" x14ac:dyDescent="0.35">
      <c r="A361" s="17">
        <v>44000</v>
      </c>
      <c r="B361" s="24" t="s">
        <v>13</v>
      </c>
      <c r="C361" s="9">
        <v>573.6</v>
      </c>
      <c r="D361" s="26" t="s">
        <v>476</v>
      </c>
      <c r="E361" s="11" t="s">
        <v>245</v>
      </c>
      <c r="F361" s="18" t="s">
        <v>478</v>
      </c>
    </row>
    <row r="362" spans="1:6" x14ac:dyDescent="0.35">
      <c r="A362" s="17">
        <v>44000</v>
      </c>
      <c r="B362" s="24" t="s">
        <v>479</v>
      </c>
      <c r="C362" s="9">
        <v>193.36</v>
      </c>
      <c r="D362" s="26" t="s">
        <v>480</v>
      </c>
      <c r="E362" s="11" t="s">
        <v>245</v>
      </c>
      <c r="F362" s="18" t="s">
        <v>481</v>
      </c>
    </row>
    <row r="363" spans="1:6" x14ac:dyDescent="0.35">
      <c r="A363" s="17">
        <v>44000</v>
      </c>
      <c r="B363" s="24" t="s">
        <v>479</v>
      </c>
      <c r="C363" s="9">
        <v>5933.45</v>
      </c>
      <c r="D363" s="26" t="s">
        <v>480</v>
      </c>
      <c r="E363" s="11" t="s">
        <v>245</v>
      </c>
      <c r="F363" s="18" t="s">
        <v>482</v>
      </c>
    </row>
    <row r="364" spans="1:6" x14ac:dyDescent="0.35">
      <c r="A364" s="17">
        <v>44000</v>
      </c>
      <c r="B364" s="24" t="s">
        <v>64</v>
      </c>
      <c r="C364" s="9">
        <v>22000</v>
      </c>
      <c r="D364" s="26" t="s">
        <v>483</v>
      </c>
      <c r="E364" s="11" t="s">
        <v>252</v>
      </c>
      <c r="F364" s="18" t="s">
        <v>484</v>
      </c>
    </row>
    <row r="365" spans="1:6" x14ac:dyDescent="0.35">
      <c r="A365" s="17">
        <v>44000</v>
      </c>
      <c r="B365" s="24" t="s">
        <v>1103</v>
      </c>
      <c r="C365" s="9">
        <v>6451</v>
      </c>
      <c r="D365" s="26" t="s">
        <v>321</v>
      </c>
      <c r="E365" s="11" t="s">
        <v>322</v>
      </c>
      <c r="F365" s="18" t="s">
        <v>485</v>
      </c>
    </row>
    <row r="366" spans="1:6" s="53" customFormat="1" x14ac:dyDescent="0.35">
      <c r="A366" s="17">
        <v>44000</v>
      </c>
      <c r="B366" s="24" t="s">
        <v>487</v>
      </c>
      <c r="C366" s="9">
        <v>326.89</v>
      </c>
      <c r="D366" s="26" t="s">
        <v>488</v>
      </c>
      <c r="E366" s="11" t="s">
        <v>489</v>
      </c>
      <c r="F366" s="18" t="s">
        <v>490</v>
      </c>
    </row>
    <row r="367" spans="1:6" x14ac:dyDescent="0.35">
      <c r="A367" s="17">
        <v>44000</v>
      </c>
      <c r="B367" s="24" t="s">
        <v>892</v>
      </c>
      <c r="C367" s="9">
        <v>124.34</v>
      </c>
      <c r="D367" s="18" t="s">
        <v>225</v>
      </c>
      <c r="E367" s="11" t="s">
        <v>311</v>
      </c>
      <c r="F367" s="18" t="s">
        <v>486</v>
      </c>
    </row>
    <row r="368" spans="1:6" x14ac:dyDescent="0.35">
      <c r="A368" s="17">
        <v>44000</v>
      </c>
      <c r="B368" s="24" t="s">
        <v>51</v>
      </c>
      <c r="C368" s="9">
        <v>3568.32</v>
      </c>
      <c r="D368" s="26" t="s">
        <v>491</v>
      </c>
      <c r="E368" s="11" t="s">
        <v>252</v>
      </c>
      <c r="F368" s="18">
        <v>1100729595</v>
      </c>
    </row>
    <row r="369" spans="1:6" x14ac:dyDescent="0.35">
      <c r="A369" s="17">
        <v>44000</v>
      </c>
      <c r="B369" s="24" t="s">
        <v>492</v>
      </c>
      <c r="C369" s="9">
        <v>259.83999999999997</v>
      </c>
      <c r="D369" s="26" t="s">
        <v>493</v>
      </c>
      <c r="E369" s="11" t="s">
        <v>245</v>
      </c>
      <c r="F369" s="18">
        <v>35499</v>
      </c>
    </row>
    <row r="370" spans="1:6" x14ac:dyDescent="0.35">
      <c r="A370" s="17">
        <v>44000</v>
      </c>
      <c r="B370" s="24" t="s">
        <v>492</v>
      </c>
      <c r="C370" s="9">
        <v>47.22</v>
      </c>
      <c r="D370" s="26" t="s">
        <v>493</v>
      </c>
      <c r="E370" s="11" t="s">
        <v>245</v>
      </c>
      <c r="F370" s="18">
        <v>35795</v>
      </c>
    </row>
    <row r="371" spans="1:6" x14ac:dyDescent="0.35">
      <c r="A371" s="17">
        <v>44000</v>
      </c>
      <c r="B371" s="24" t="s">
        <v>492</v>
      </c>
      <c r="C371" s="9">
        <v>80.099999999999994</v>
      </c>
      <c r="D371" s="26" t="s">
        <v>493</v>
      </c>
      <c r="E371" s="11" t="s">
        <v>245</v>
      </c>
      <c r="F371" s="18">
        <v>35848</v>
      </c>
    </row>
    <row r="372" spans="1:6" x14ac:dyDescent="0.35">
      <c r="A372" s="17">
        <v>44000</v>
      </c>
      <c r="B372" s="24" t="s">
        <v>18</v>
      </c>
      <c r="C372" s="9">
        <v>101.4</v>
      </c>
      <c r="D372" s="26" t="s">
        <v>310</v>
      </c>
      <c r="E372" s="11" t="s">
        <v>672</v>
      </c>
      <c r="F372" s="18">
        <v>24027</v>
      </c>
    </row>
    <row r="373" spans="1:6" x14ac:dyDescent="0.35">
      <c r="A373" s="17">
        <v>44000</v>
      </c>
      <c r="B373" s="24" t="s">
        <v>494</v>
      </c>
      <c r="C373" s="9">
        <v>246.72</v>
      </c>
      <c r="D373" s="26" t="s">
        <v>495</v>
      </c>
      <c r="E373" s="11" t="s">
        <v>240</v>
      </c>
      <c r="F373" s="18" t="s">
        <v>496</v>
      </c>
    </row>
    <row r="374" spans="1:6" x14ac:dyDescent="0.35">
      <c r="A374" s="17">
        <v>44000</v>
      </c>
      <c r="B374" s="24" t="s">
        <v>497</v>
      </c>
      <c r="C374" s="9">
        <v>55.96</v>
      </c>
      <c r="D374" s="26" t="s">
        <v>498</v>
      </c>
      <c r="E374" s="11" t="s">
        <v>245</v>
      </c>
      <c r="F374" s="18">
        <v>25304</v>
      </c>
    </row>
    <row r="375" spans="1:6" x14ac:dyDescent="0.35">
      <c r="A375" s="17">
        <v>44000</v>
      </c>
      <c r="B375" s="24" t="s">
        <v>497</v>
      </c>
      <c r="C375" s="9">
        <v>92.2</v>
      </c>
      <c r="D375" s="26" t="s">
        <v>498</v>
      </c>
      <c r="E375" s="11" t="s">
        <v>245</v>
      </c>
      <c r="F375" s="18">
        <v>485216645001</v>
      </c>
    </row>
    <row r="376" spans="1:6" x14ac:dyDescent="0.35">
      <c r="A376" s="17">
        <v>44000</v>
      </c>
      <c r="B376" s="24" t="s">
        <v>497</v>
      </c>
      <c r="C376" s="9">
        <v>27.35</v>
      </c>
      <c r="D376" s="26" t="s">
        <v>498</v>
      </c>
      <c r="E376" s="11" t="s">
        <v>245</v>
      </c>
      <c r="F376" s="18">
        <v>485219010001</v>
      </c>
    </row>
    <row r="377" spans="1:6" x14ac:dyDescent="0.35">
      <c r="A377" s="17">
        <v>44000</v>
      </c>
      <c r="B377" s="24" t="s">
        <v>497</v>
      </c>
      <c r="C377" s="9">
        <v>718.4</v>
      </c>
      <c r="D377" s="26" t="s">
        <v>499</v>
      </c>
      <c r="E377" s="11" t="s">
        <v>245</v>
      </c>
      <c r="F377" s="18" t="s">
        <v>500</v>
      </c>
    </row>
    <row r="378" spans="1:6" ht="31" x14ac:dyDescent="0.35">
      <c r="A378" s="17">
        <v>44000</v>
      </c>
      <c r="B378" s="24" t="s">
        <v>501</v>
      </c>
      <c r="C378" s="9">
        <v>7040</v>
      </c>
      <c r="D378" s="26" t="s">
        <v>502</v>
      </c>
      <c r="E378" s="11" t="s">
        <v>245</v>
      </c>
      <c r="F378" s="18" t="s">
        <v>503</v>
      </c>
    </row>
    <row r="379" spans="1:6" ht="31" x14ac:dyDescent="0.35">
      <c r="A379" s="17">
        <v>44000</v>
      </c>
      <c r="B379" s="24" t="s">
        <v>504</v>
      </c>
      <c r="C379" s="9">
        <v>243</v>
      </c>
      <c r="D379" s="26" t="s">
        <v>505</v>
      </c>
      <c r="E379" s="11" t="s">
        <v>245</v>
      </c>
      <c r="F379" s="18">
        <v>60787</v>
      </c>
    </row>
    <row r="380" spans="1:6" ht="31" x14ac:dyDescent="0.35">
      <c r="A380" s="17">
        <v>44000</v>
      </c>
      <c r="B380" s="24" t="s">
        <v>504</v>
      </c>
      <c r="C380" s="9">
        <v>156</v>
      </c>
      <c r="D380" s="26" t="s">
        <v>505</v>
      </c>
      <c r="E380" s="11" t="s">
        <v>245</v>
      </c>
      <c r="F380" s="18">
        <v>60684</v>
      </c>
    </row>
    <row r="381" spans="1:6" ht="31" x14ac:dyDescent="0.35">
      <c r="A381" s="17">
        <v>44000</v>
      </c>
      <c r="B381" s="24" t="s">
        <v>504</v>
      </c>
      <c r="C381" s="9">
        <v>197.5</v>
      </c>
      <c r="D381" s="26" t="s">
        <v>505</v>
      </c>
      <c r="E381" s="11" t="s">
        <v>245</v>
      </c>
      <c r="F381" s="18">
        <v>60661</v>
      </c>
    </row>
    <row r="382" spans="1:6" x14ac:dyDescent="0.35">
      <c r="A382" s="17">
        <v>44000</v>
      </c>
      <c r="B382" s="24" t="s">
        <v>506</v>
      </c>
      <c r="C382" s="9">
        <v>7500</v>
      </c>
      <c r="D382" s="26" t="s">
        <v>321</v>
      </c>
      <c r="E382" s="11" t="s">
        <v>322</v>
      </c>
      <c r="F382" s="18" t="s">
        <v>485</v>
      </c>
    </row>
    <row r="383" spans="1:6" x14ac:dyDescent="0.35">
      <c r="A383" s="17">
        <v>44000</v>
      </c>
      <c r="B383" s="24" t="s">
        <v>507</v>
      </c>
      <c r="C383" s="9">
        <v>7500</v>
      </c>
      <c r="D383" s="26" t="s">
        <v>321</v>
      </c>
      <c r="E383" s="11" t="s">
        <v>322</v>
      </c>
      <c r="F383" s="18" t="s">
        <v>485</v>
      </c>
    </row>
    <row r="384" spans="1:6" x14ac:dyDescent="0.35">
      <c r="A384" s="17">
        <v>44000</v>
      </c>
      <c r="B384" s="24" t="s">
        <v>508</v>
      </c>
      <c r="C384" s="9">
        <v>7500</v>
      </c>
      <c r="D384" s="26" t="s">
        <v>321</v>
      </c>
      <c r="E384" s="11" t="s">
        <v>322</v>
      </c>
      <c r="F384" s="18" t="s">
        <v>485</v>
      </c>
    </row>
    <row r="385" spans="1:6" x14ac:dyDescent="0.35">
      <c r="A385" s="17">
        <v>44000</v>
      </c>
      <c r="B385" s="24" t="s">
        <v>86</v>
      </c>
      <c r="C385" s="9">
        <v>1476.3</v>
      </c>
      <c r="D385" s="26" t="s">
        <v>312</v>
      </c>
      <c r="E385" s="11" t="s">
        <v>240</v>
      </c>
      <c r="F385" s="18">
        <v>3013400395</v>
      </c>
    </row>
    <row r="386" spans="1:6" x14ac:dyDescent="0.35">
      <c r="A386" s="17">
        <v>44000</v>
      </c>
      <c r="B386" s="24" t="s">
        <v>86</v>
      </c>
      <c r="C386" s="9">
        <v>1576.05</v>
      </c>
      <c r="D386" s="26" t="s">
        <v>312</v>
      </c>
      <c r="E386" s="11" t="s">
        <v>240</v>
      </c>
      <c r="F386" s="18">
        <v>3013400392</v>
      </c>
    </row>
    <row r="387" spans="1:6" x14ac:dyDescent="0.35">
      <c r="A387" s="17">
        <v>44000</v>
      </c>
      <c r="B387" s="24" t="s">
        <v>509</v>
      </c>
      <c r="C387" s="9">
        <v>693.29</v>
      </c>
      <c r="D387" s="26" t="s">
        <v>480</v>
      </c>
      <c r="E387" s="11" t="s">
        <v>245</v>
      </c>
      <c r="F387" s="18">
        <v>9853718706</v>
      </c>
    </row>
    <row r="388" spans="1:6" x14ac:dyDescent="0.35">
      <c r="A388" s="17">
        <v>44000</v>
      </c>
      <c r="B388" s="24" t="s">
        <v>509</v>
      </c>
      <c r="C388" s="9">
        <v>5987.48</v>
      </c>
      <c r="D388" s="26" t="s">
        <v>480</v>
      </c>
      <c r="E388" s="11" t="s">
        <v>245</v>
      </c>
      <c r="F388" s="18">
        <v>9851658258</v>
      </c>
    </row>
    <row r="389" spans="1:6" x14ac:dyDescent="0.35">
      <c r="A389" s="17">
        <v>44007</v>
      </c>
      <c r="B389" s="24" t="s">
        <v>13</v>
      </c>
      <c r="C389" s="9">
        <v>33.979999999999997</v>
      </c>
      <c r="D389" s="26" t="s">
        <v>510</v>
      </c>
      <c r="E389" s="11" t="s">
        <v>249</v>
      </c>
      <c r="F389" s="18" t="s">
        <v>511</v>
      </c>
    </row>
    <row r="390" spans="1:6" x14ac:dyDescent="0.35">
      <c r="A390" s="17">
        <v>44007</v>
      </c>
      <c r="B390" s="24" t="s">
        <v>13</v>
      </c>
      <c r="C390" s="9">
        <v>1743.38</v>
      </c>
      <c r="D390" s="26" t="s">
        <v>512</v>
      </c>
      <c r="E390" s="11" t="s">
        <v>249</v>
      </c>
      <c r="F390" s="18" t="s">
        <v>513</v>
      </c>
    </row>
    <row r="391" spans="1:6" x14ac:dyDescent="0.35">
      <c r="A391" s="17">
        <v>44007</v>
      </c>
      <c r="B391" s="24" t="s">
        <v>13</v>
      </c>
      <c r="C391" s="9">
        <v>2021.81</v>
      </c>
      <c r="D391" s="26" t="s">
        <v>514</v>
      </c>
      <c r="E391" s="11" t="s">
        <v>249</v>
      </c>
      <c r="F391" s="18" t="s">
        <v>515</v>
      </c>
    </row>
    <row r="392" spans="1:6" x14ac:dyDescent="0.35">
      <c r="A392" s="17">
        <v>44007</v>
      </c>
      <c r="B392" s="24" t="s">
        <v>13</v>
      </c>
      <c r="C392" s="9">
        <v>648</v>
      </c>
      <c r="D392" s="26" t="s">
        <v>514</v>
      </c>
      <c r="E392" s="11" t="s">
        <v>249</v>
      </c>
      <c r="F392" s="18" t="s">
        <v>516</v>
      </c>
    </row>
    <row r="393" spans="1:6" x14ac:dyDescent="0.35">
      <c r="A393" s="17">
        <v>44007</v>
      </c>
      <c r="B393" s="24" t="s">
        <v>13</v>
      </c>
      <c r="C393" s="9">
        <v>148</v>
      </c>
      <c r="D393" s="26" t="s">
        <v>517</v>
      </c>
      <c r="E393" s="11" t="s">
        <v>259</v>
      </c>
      <c r="F393" s="18" t="s">
        <v>518</v>
      </c>
    </row>
    <row r="394" spans="1:6" x14ac:dyDescent="0.35">
      <c r="A394" s="17">
        <v>44007</v>
      </c>
      <c r="B394" s="24" t="s">
        <v>13</v>
      </c>
      <c r="C394" s="9">
        <v>116.88</v>
      </c>
      <c r="D394" s="26" t="s">
        <v>239</v>
      </c>
      <c r="E394" s="11" t="s">
        <v>243</v>
      </c>
      <c r="F394" s="18" t="s">
        <v>519</v>
      </c>
    </row>
    <row r="395" spans="1:6" x14ac:dyDescent="0.35">
      <c r="A395" s="17">
        <v>44007</v>
      </c>
      <c r="B395" s="24" t="s">
        <v>13</v>
      </c>
      <c r="C395" s="9">
        <v>321.86</v>
      </c>
      <c r="D395" s="26" t="s">
        <v>520</v>
      </c>
      <c r="E395" s="11" t="s">
        <v>240</v>
      </c>
      <c r="F395" s="18" t="s">
        <v>521</v>
      </c>
    </row>
    <row r="396" spans="1:6" x14ac:dyDescent="0.35">
      <c r="A396" s="17">
        <v>44007</v>
      </c>
      <c r="B396" s="24" t="s">
        <v>13</v>
      </c>
      <c r="C396" s="9">
        <v>314.85000000000002</v>
      </c>
      <c r="D396" s="26" t="s">
        <v>101</v>
      </c>
      <c r="E396" s="11" t="s">
        <v>240</v>
      </c>
      <c r="F396" s="18" t="s">
        <v>522</v>
      </c>
    </row>
    <row r="397" spans="1:6" x14ac:dyDescent="0.35">
      <c r="A397" s="17">
        <v>44007</v>
      </c>
      <c r="B397" s="28" t="s">
        <v>13</v>
      </c>
      <c r="C397" s="9">
        <v>2244.86</v>
      </c>
      <c r="D397" s="26" t="s">
        <v>291</v>
      </c>
      <c r="E397" s="11" t="s">
        <v>311</v>
      </c>
      <c r="F397" s="18" t="s">
        <v>530</v>
      </c>
    </row>
    <row r="398" spans="1:6" x14ac:dyDescent="0.35">
      <c r="A398" s="17">
        <v>44007</v>
      </c>
      <c r="B398" s="24" t="s">
        <v>523</v>
      </c>
      <c r="C398" s="9">
        <v>4245</v>
      </c>
      <c r="D398" s="26" t="s">
        <v>27</v>
      </c>
      <c r="E398" s="11" t="s">
        <v>249</v>
      </c>
      <c r="F398" s="18" t="s">
        <v>524</v>
      </c>
    </row>
    <row r="399" spans="1:6" x14ac:dyDescent="0.35">
      <c r="A399" s="17">
        <v>44007</v>
      </c>
      <c r="B399" s="24" t="s">
        <v>525</v>
      </c>
      <c r="C399" s="9">
        <v>4851.6899999999996</v>
      </c>
      <c r="D399" s="18" t="s">
        <v>526</v>
      </c>
      <c r="E399" s="11" t="s">
        <v>249</v>
      </c>
      <c r="F399" s="18" t="s">
        <v>527</v>
      </c>
    </row>
    <row r="400" spans="1:6" x14ac:dyDescent="0.35">
      <c r="A400" s="17">
        <v>44007</v>
      </c>
      <c r="B400" s="57" t="s">
        <v>528</v>
      </c>
      <c r="C400" s="9">
        <v>155.16</v>
      </c>
      <c r="D400" s="26" t="s">
        <v>529</v>
      </c>
      <c r="E400" s="11" t="s">
        <v>240</v>
      </c>
      <c r="F400" s="18">
        <v>215105</v>
      </c>
    </row>
    <row r="401" spans="1:6" x14ac:dyDescent="0.35">
      <c r="A401" s="17">
        <v>44007</v>
      </c>
      <c r="B401" s="24" t="s">
        <v>531</v>
      </c>
      <c r="C401" s="9">
        <v>3256.5</v>
      </c>
      <c r="D401" s="26" t="s">
        <v>532</v>
      </c>
      <c r="E401" s="11" t="s">
        <v>252</v>
      </c>
      <c r="F401" s="18" t="s">
        <v>533</v>
      </c>
    </row>
    <row r="402" spans="1:6" x14ac:dyDescent="0.35">
      <c r="A402" s="17">
        <v>44007</v>
      </c>
      <c r="B402" s="24" t="s">
        <v>487</v>
      </c>
      <c r="C402" s="9">
        <v>3372.1</v>
      </c>
      <c r="D402" s="26" t="s">
        <v>488</v>
      </c>
      <c r="E402" s="11" t="s">
        <v>489</v>
      </c>
      <c r="F402" s="18" t="s">
        <v>534</v>
      </c>
    </row>
    <row r="403" spans="1:6" x14ac:dyDescent="0.35">
      <c r="A403" s="17">
        <v>44007</v>
      </c>
      <c r="B403" s="24" t="s">
        <v>487</v>
      </c>
      <c r="C403" s="9">
        <v>5038.3599999999997</v>
      </c>
      <c r="D403" s="26" t="s">
        <v>488</v>
      </c>
      <c r="E403" s="11" t="s">
        <v>489</v>
      </c>
      <c r="F403" s="18" t="s">
        <v>535</v>
      </c>
    </row>
    <row r="404" spans="1:6" x14ac:dyDescent="0.35">
      <c r="A404" s="17">
        <v>44007</v>
      </c>
      <c r="B404" s="24" t="s">
        <v>536</v>
      </c>
      <c r="C404" s="9">
        <v>99</v>
      </c>
      <c r="D404" s="26" t="s">
        <v>537</v>
      </c>
      <c r="E404" s="11" t="s">
        <v>311</v>
      </c>
      <c r="F404" s="18" t="s">
        <v>538</v>
      </c>
    </row>
    <row r="405" spans="1:6" x14ac:dyDescent="0.35">
      <c r="A405" s="17">
        <v>44007</v>
      </c>
      <c r="B405" s="24" t="s">
        <v>539</v>
      </c>
      <c r="C405" s="9">
        <v>255.24</v>
      </c>
      <c r="D405" s="26" t="s">
        <v>540</v>
      </c>
      <c r="E405" s="11" t="s">
        <v>245</v>
      </c>
      <c r="F405" s="18">
        <v>9538339566</v>
      </c>
    </row>
    <row r="406" spans="1:6" x14ac:dyDescent="0.35">
      <c r="A406" s="17">
        <v>44007</v>
      </c>
      <c r="B406" s="24" t="s">
        <v>22</v>
      </c>
      <c r="C406" s="9">
        <v>209.58</v>
      </c>
      <c r="D406" s="26" t="s">
        <v>541</v>
      </c>
      <c r="E406" s="11" t="s">
        <v>243</v>
      </c>
      <c r="F406" s="18" t="s">
        <v>542</v>
      </c>
    </row>
    <row r="407" spans="1:6" x14ac:dyDescent="0.35">
      <c r="A407" s="17">
        <v>44007</v>
      </c>
      <c r="B407" s="24" t="s">
        <v>665</v>
      </c>
      <c r="C407" s="9">
        <v>5932.5</v>
      </c>
      <c r="D407" s="26" t="s">
        <v>543</v>
      </c>
      <c r="E407" s="11" t="s">
        <v>489</v>
      </c>
      <c r="F407" s="18">
        <v>43922</v>
      </c>
    </row>
    <row r="408" spans="1:6" x14ac:dyDescent="0.35">
      <c r="A408" s="17">
        <v>44007</v>
      </c>
      <c r="B408" s="24" t="s">
        <v>665</v>
      </c>
      <c r="C408" s="9">
        <v>10512.5</v>
      </c>
      <c r="D408" s="26" t="s">
        <v>543</v>
      </c>
      <c r="E408" s="11" t="s">
        <v>489</v>
      </c>
      <c r="F408" s="18">
        <v>43952</v>
      </c>
    </row>
    <row r="409" spans="1:6" x14ac:dyDescent="0.35">
      <c r="A409" s="17">
        <v>44007</v>
      </c>
      <c r="B409" s="24" t="s">
        <v>544</v>
      </c>
      <c r="C409" s="9">
        <v>28600</v>
      </c>
      <c r="D409" s="26" t="s">
        <v>545</v>
      </c>
      <c r="E409" s="11" t="s">
        <v>245</v>
      </c>
      <c r="F409" s="18" t="s">
        <v>546</v>
      </c>
    </row>
    <row r="410" spans="1:6" x14ac:dyDescent="0.35">
      <c r="A410" s="17">
        <v>44007</v>
      </c>
      <c r="B410" s="24" t="s">
        <v>547</v>
      </c>
      <c r="C410" s="9">
        <v>150</v>
      </c>
      <c r="D410" s="26" t="s">
        <v>71</v>
      </c>
      <c r="E410" s="11" t="s">
        <v>243</v>
      </c>
      <c r="F410" s="18" t="s">
        <v>548</v>
      </c>
    </row>
    <row r="411" spans="1:6" x14ac:dyDescent="0.35">
      <c r="A411" s="17">
        <v>44007</v>
      </c>
      <c r="B411" s="24" t="s">
        <v>549</v>
      </c>
      <c r="C411" s="9">
        <v>811.79</v>
      </c>
      <c r="D411" s="26" t="s">
        <v>550</v>
      </c>
      <c r="E411" s="11" t="s">
        <v>249</v>
      </c>
      <c r="F411" s="18">
        <v>4845798</v>
      </c>
    </row>
    <row r="412" spans="1:6" x14ac:dyDescent="0.35">
      <c r="A412" s="17">
        <v>44007</v>
      </c>
      <c r="B412" s="24" t="s">
        <v>549</v>
      </c>
      <c r="C412" s="9">
        <v>2012.23</v>
      </c>
      <c r="D412" s="26" t="s">
        <v>291</v>
      </c>
      <c r="E412" s="11" t="s">
        <v>249</v>
      </c>
      <c r="F412" s="18">
        <v>4843983</v>
      </c>
    </row>
    <row r="413" spans="1:6" x14ac:dyDescent="0.35">
      <c r="A413" s="17">
        <v>44007</v>
      </c>
      <c r="B413" s="24" t="s">
        <v>551</v>
      </c>
      <c r="C413" s="9">
        <v>200</v>
      </c>
      <c r="D413" s="26" t="s">
        <v>552</v>
      </c>
      <c r="E413" s="11" t="s">
        <v>240</v>
      </c>
      <c r="F413" s="18">
        <v>6013020</v>
      </c>
    </row>
    <row r="414" spans="1:6" x14ac:dyDescent="0.35">
      <c r="A414" s="17">
        <v>44007</v>
      </c>
      <c r="B414" s="24" t="s">
        <v>497</v>
      </c>
      <c r="C414" s="9">
        <v>9.56</v>
      </c>
      <c r="D414" s="26" t="s">
        <v>313</v>
      </c>
      <c r="E414" s="11" t="s">
        <v>311</v>
      </c>
      <c r="F414" s="18" t="s">
        <v>553</v>
      </c>
    </row>
    <row r="415" spans="1:6" x14ac:dyDescent="0.35">
      <c r="A415" s="17">
        <v>44007</v>
      </c>
      <c r="B415" s="24" t="s">
        <v>497</v>
      </c>
      <c r="C415" s="9">
        <v>23.15</v>
      </c>
      <c r="D415" s="26" t="s">
        <v>313</v>
      </c>
      <c r="E415" s="11" t="s">
        <v>311</v>
      </c>
      <c r="F415" s="18" t="s">
        <v>554</v>
      </c>
    </row>
    <row r="416" spans="1:6" x14ac:dyDescent="0.35">
      <c r="A416" s="17">
        <v>44007</v>
      </c>
      <c r="B416" s="24" t="s">
        <v>497</v>
      </c>
      <c r="C416" s="9">
        <v>219.84</v>
      </c>
      <c r="D416" s="26" t="s">
        <v>313</v>
      </c>
      <c r="E416" s="11" t="s">
        <v>311</v>
      </c>
      <c r="F416" s="18" t="s">
        <v>555</v>
      </c>
    </row>
    <row r="417" spans="1:6" x14ac:dyDescent="0.35">
      <c r="A417" s="17">
        <v>44007</v>
      </c>
      <c r="B417" s="24" t="s">
        <v>497</v>
      </c>
      <c r="C417" s="9">
        <v>37.26</v>
      </c>
      <c r="D417" s="26" t="s">
        <v>313</v>
      </c>
      <c r="E417" s="11" t="s">
        <v>311</v>
      </c>
      <c r="F417" s="18" t="s">
        <v>556</v>
      </c>
    </row>
    <row r="418" spans="1:6" x14ac:dyDescent="0.35">
      <c r="A418" s="17">
        <v>44007</v>
      </c>
      <c r="B418" s="24" t="s">
        <v>497</v>
      </c>
      <c r="C418" s="9">
        <v>63</v>
      </c>
      <c r="D418" s="26" t="s">
        <v>225</v>
      </c>
      <c r="E418" s="11" t="s">
        <v>311</v>
      </c>
      <c r="F418" s="18" t="s">
        <v>557</v>
      </c>
    </row>
    <row r="419" spans="1:6" x14ac:dyDescent="0.35">
      <c r="A419" s="17">
        <v>44007</v>
      </c>
      <c r="B419" s="24" t="s">
        <v>497</v>
      </c>
      <c r="C419" s="9">
        <v>46.6</v>
      </c>
      <c r="D419" s="26" t="s">
        <v>558</v>
      </c>
      <c r="E419" s="11" t="s">
        <v>246</v>
      </c>
      <c r="F419" s="18" t="s">
        <v>559</v>
      </c>
    </row>
    <row r="420" spans="1:6" x14ac:dyDescent="0.35">
      <c r="A420" s="17">
        <v>44007</v>
      </c>
      <c r="B420" s="24" t="s">
        <v>497</v>
      </c>
      <c r="C420" s="9">
        <v>21.96</v>
      </c>
      <c r="D420" s="26" t="s">
        <v>558</v>
      </c>
      <c r="E420" s="11" t="s">
        <v>246</v>
      </c>
      <c r="F420" s="18" t="s">
        <v>560</v>
      </c>
    </row>
    <row r="421" spans="1:6" x14ac:dyDescent="0.35">
      <c r="A421" s="17">
        <v>44007</v>
      </c>
      <c r="B421" s="24" t="s">
        <v>497</v>
      </c>
      <c r="C421" s="9">
        <v>101.1</v>
      </c>
      <c r="D421" s="26" t="s">
        <v>675</v>
      </c>
      <c r="E421" s="11" t="s">
        <v>246</v>
      </c>
      <c r="F421" s="18" t="s">
        <v>561</v>
      </c>
    </row>
    <row r="422" spans="1:6" x14ac:dyDescent="0.35">
      <c r="A422" s="17">
        <v>44007</v>
      </c>
      <c r="B422" s="24" t="s">
        <v>497</v>
      </c>
      <c r="C422" s="9">
        <v>14.49</v>
      </c>
      <c r="D422" s="26" t="s">
        <v>562</v>
      </c>
      <c r="E422" s="11" t="s">
        <v>240</v>
      </c>
      <c r="F422" s="18">
        <v>10896</v>
      </c>
    </row>
    <row r="423" spans="1:6" x14ac:dyDescent="0.35">
      <c r="A423" s="17">
        <v>44007</v>
      </c>
      <c r="B423" s="24" t="s">
        <v>70</v>
      </c>
      <c r="C423" s="9">
        <v>300</v>
      </c>
      <c r="D423" s="26" t="s">
        <v>71</v>
      </c>
      <c r="E423" s="11" t="s">
        <v>243</v>
      </c>
      <c r="F423" s="18">
        <v>123915</v>
      </c>
    </row>
    <row r="424" spans="1:6" x14ac:dyDescent="0.35">
      <c r="A424" s="17">
        <v>44007</v>
      </c>
      <c r="B424" s="24" t="s">
        <v>563</v>
      </c>
      <c r="C424" s="9">
        <v>1617</v>
      </c>
      <c r="D424" s="26" t="s">
        <v>564</v>
      </c>
      <c r="E424" s="11" t="s">
        <v>250</v>
      </c>
      <c r="F424" s="18">
        <v>55762684</v>
      </c>
    </row>
    <row r="425" spans="1:6" x14ac:dyDescent="0.35">
      <c r="A425" s="17">
        <v>44007</v>
      </c>
      <c r="B425" s="24" t="s">
        <v>563</v>
      </c>
      <c r="C425" s="9">
        <v>1680</v>
      </c>
      <c r="D425" s="26" t="s">
        <v>564</v>
      </c>
      <c r="E425" s="11" t="s">
        <v>250</v>
      </c>
      <c r="F425" s="18">
        <v>55787804</v>
      </c>
    </row>
    <row r="426" spans="1:6" x14ac:dyDescent="0.35">
      <c r="A426" s="17">
        <v>44007</v>
      </c>
      <c r="B426" s="24" t="s">
        <v>563</v>
      </c>
      <c r="C426" s="9">
        <v>1680</v>
      </c>
      <c r="D426" s="26" t="s">
        <v>564</v>
      </c>
      <c r="E426" s="11" t="s">
        <v>250</v>
      </c>
      <c r="F426" s="18">
        <v>55819754</v>
      </c>
    </row>
    <row r="427" spans="1:6" x14ac:dyDescent="0.35">
      <c r="A427" s="17">
        <v>44007</v>
      </c>
      <c r="B427" s="24" t="s">
        <v>563</v>
      </c>
      <c r="C427" s="9">
        <v>1869</v>
      </c>
      <c r="D427" s="26" t="s">
        <v>564</v>
      </c>
      <c r="E427" s="11" t="s">
        <v>250</v>
      </c>
      <c r="F427" s="18">
        <v>55847187</v>
      </c>
    </row>
    <row r="428" spans="1:6" x14ac:dyDescent="0.35">
      <c r="A428" s="17">
        <v>44007</v>
      </c>
      <c r="B428" s="24" t="s">
        <v>563</v>
      </c>
      <c r="C428" s="9">
        <v>1680</v>
      </c>
      <c r="D428" s="26" t="s">
        <v>564</v>
      </c>
      <c r="E428" s="11" t="s">
        <v>250</v>
      </c>
      <c r="F428" s="18">
        <v>55873827</v>
      </c>
    </row>
    <row r="429" spans="1:6" x14ac:dyDescent="0.35">
      <c r="A429" s="17">
        <v>44007</v>
      </c>
      <c r="B429" s="24" t="s">
        <v>563</v>
      </c>
      <c r="C429" s="9">
        <v>1344</v>
      </c>
      <c r="D429" s="26" t="s">
        <v>564</v>
      </c>
      <c r="E429" s="11" t="s">
        <v>250</v>
      </c>
      <c r="F429" s="18">
        <v>55902988</v>
      </c>
    </row>
    <row r="430" spans="1:6" x14ac:dyDescent="0.35">
      <c r="A430" s="17">
        <v>44007</v>
      </c>
      <c r="B430" s="24" t="s">
        <v>565</v>
      </c>
      <c r="C430" s="9">
        <v>59.43</v>
      </c>
      <c r="D430" s="26" t="s">
        <v>313</v>
      </c>
      <c r="E430" s="11" t="s">
        <v>311</v>
      </c>
      <c r="F430" s="18" t="s">
        <v>566</v>
      </c>
    </row>
    <row r="431" spans="1:6" x14ac:dyDescent="0.35">
      <c r="A431" s="17">
        <v>44007</v>
      </c>
      <c r="B431" s="24" t="s">
        <v>565</v>
      </c>
      <c r="C431" s="9">
        <v>17.16</v>
      </c>
      <c r="D431" s="26" t="s">
        <v>313</v>
      </c>
      <c r="E431" s="11" t="s">
        <v>311</v>
      </c>
      <c r="F431" s="18" t="s">
        <v>567</v>
      </c>
    </row>
    <row r="432" spans="1:6" x14ac:dyDescent="0.35">
      <c r="A432" s="17">
        <v>44007</v>
      </c>
      <c r="B432" s="24" t="s">
        <v>565</v>
      </c>
      <c r="C432" s="9">
        <v>68.319999999999993</v>
      </c>
      <c r="D432" s="26" t="s">
        <v>313</v>
      </c>
      <c r="E432" s="11" t="s">
        <v>311</v>
      </c>
      <c r="F432" s="18" t="s">
        <v>568</v>
      </c>
    </row>
    <row r="433" spans="1:6" x14ac:dyDescent="0.35">
      <c r="A433" s="17">
        <v>44007</v>
      </c>
      <c r="B433" s="24" t="s">
        <v>565</v>
      </c>
      <c r="C433" s="9">
        <v>979</v>
      </c>
      <c r="D433" s="26" t="s">
        <v>569</v>
      </c>
      <c r="E433" s="11" t="s">
        <v>311</v>
      </c>
      <c r="F433" s="18">
        <v>7307884337</v>
      </c>
    </row>
    <row r="434" spans="1:6" x14ac:dyDescent="0.35">
      <c r="A434" s="17">
        <v>44007</v>
      </c>
      <c r="B434" s="24" t="s">
        <v>565</v>
      </c>
      <c r="C434" s="9">
        <v>426.24</v>
      </c>
      <c r="D434" s="26" t="s">
        <v>27</v>
      </c>
      <c r="E434" s="11" t="s">
        <v>241</v>
      </c>
      <c r="F434" s="18" t="s">
        <v>570</v>
      </c>
    </row>
    <row r="435" spans="1:6" x14ac:dyDescent="0.35">
      <c r="A435" s="17">
        <v>44007</v>
      </c>
      <c r="B435" s="24" t="s">
        <v>565</v>
      </c>
      <c r="C435" s="9">
        <v>93.57</v>
      </c>
      <c r="D435" s="26" t="s">
        <v>239</v>
      </c>
      <c r="E435" s="11" t="s">
        <v>241</v>
      </c>
      <c r="F435" s="18">
        <v>7307534615</v>
      </c>
    </row>
    <row r="436" spans="1:6" x14ac:dyDescent="0.35">
      <c r="A436" s="17">
        <v>44007</v>
      </c>
      <c r="B436" s="24" t="s">
        <v>565</v>
      </c>
      <c r="C436" s="9">
        <v>99.8</v>
      </c>
      <c r="D436" s="26" t="s">
        <v>571</v>
      </c>
      <c r="E436" s="11" t="s">
        <v>241</v>
      </c>
      <c r="F436" s="18" t="s">
        <v>572</v>
      </c>
    </row>
    <row r="437" spans="1:6" x14ac:dyDescent="0.35">
      <c r="A437" s="17">
        <v>44007</v>
      </c>
      <c r="B437" s="24" t="s">
        <v>565</v>
      </c>
      <c r="C437" s="9">
        <v>65.45</v>
      </c>
      <c r="D437" s="26" t="s">
        <v>239</v>
      </c>
      <c r="E437" s="11" t="s">
        <v>240</v>
      </c>
      <c r="F437" s="18">
        <v>7307500990</v>
      </c>
    </row>
    <row r="438" spans="1:6" x14ac:dyDescent="0.35">
      <c r="A438" s="17">
        <v>44007</v>
      </c>
      <c r="B438" s="24" t="s">
        <v>565</v>
      </c>
      <c r="C438" s="9">
        <v>284.16000000000003</v>
      </c>
      <c r="D438" s="26" t="s">
        <v>27</v>
      </c>
      <c r="E438" s="11" t="s">
        <v>240</v>
      </c>
      <c r="F438" s="18">
        <v>7307500990</v>
      </c>
    </row>
    <row r="439" spans="1:6" x14ac:dyDescent="0.35">
      <c r="A439" s="17">
        <v>44007</v>
      </c>
      <c r="B439" s="24" t="s">
        <v>565</v>
      </c>
      <c r="C439" s="9">
        <v>114.16</v>
      </c>
      <c r="D439" s="26" t="s">
        <v>239</v>
      </c>
      <c r="E439" s="11" t="s">
        <v>240</v>
      </c>
      <c r="F439" s="18">
        <v>7307315286</v>
      </c>
    </row>
    <row r="440" spans="1:6" x14ac:dyDescent="0.35">
      <c r="A440" s="17">
        <v>44007</v>
      </c>
      <c r="B440" s="24" t="s">
        <v>74</v>
      </c>
      <c r="C440" s="9">
        <v>578.70000000000005</v>
      </c>
      <c r="D440" s="26" t="s">
        <v>313</v>
      </c>
      <c r="E440" s="11" t="s">
        <v>240</v>
      </c>
      <c r="F440" s="18">
        <v>3713666</v>
      </c>
    </row>
    <row r="441" spans="1:6" x14ac:dyDescent="0.35">
      <c r="A441" s="17">
        <v>44011</v>
      </c>
      <c r="B441" s="24" t="s">
        <v>670</v>
      </c>
      <c r="C441" s="9">
        <v>15190.5</v>
      </c>
      <c r="D441" s="26" t="s">
        <v>317</v>
      </c>
      <c r="E441" s="11" t="s">
        <v>318</v>
      </c>
      <c r="F441" s="18" t="s">
        <v>573</v>
      </c>
    </row>
    <row r="442" spans="1:6" x14ac:dyDescent="0.35">
      <c r="A442" s="17">
        <v>44012</v>
      </c>
      <c r="B442" s="24" t="s">
        <v>574</v>
      </c>
      <c r="C442" s="9">
        <v>1655</v>
      </c>
      <c r="D442" s="26" t="s">
        <v>575</v>
      </c>
      <c r="E442" s="11" t="s">
        <v>248</v>
      </c>
      <c r="F442" s="18">
        <v>83056</v>
      </c>
    </row>
    <row r="443" spans="1:6" x14ac:dyDescent="0.35">
      <c r="A443" s="17">
        <v>44012</v>
      </c>
      <c r="B443" s="24" t="s">
        <v>13</v>
      </c>
      <c r="C443" s="9">
        <v>47.88</v>
      </c>
      <c r="D443" s="26" t="s">
        <v>313</v>
      </c>
      <c r="E443" s="11" t="s">
        <v>248</v>
      </c>
      <c r="F443" s="18" t="s">
        <v>576</v>
      </c>
    </row>
    <row r="444" spans="1:6" x14ac:dyDescent="0.35">
      <c r="A444" s="17">
        <v>44012</v>
      </c>
      <c r="B444" s="24" t="s">
        <v>13</v>
      </c>
      <c r="C444" s="9">
        <v>449.75</v>
      </c>
      <c r="D444" s="26" t="s">
        <v>291</v>
      </c>
      <c r="E444" s="11" t="s">
        <v>248</v>
      </c>
      <c r="F444" s="18" t="s">
        <v>577</v>
      </c>
    </row>
    <row r="445" spans="1:6" x14ac:dyDescent="0.35">
      <c r="A445" s="17">
        <v>44012</v>
      </c>
      <c r="B445" s="24" t="s">
        <v>13</v>
      </c>
      <c r="C445" s="9">
        <v>819</v>
      </c>
      <c r="D445" s="26" t="s">
        <v>578</v>
      </c>
      <c r="E445" s="11" t="s">
        <v>248</v>
      </c>
      <c r="F445" s="18" t="s">
        <v>579</v>
      </c>
    </row>
    <row r="446" spans="1:6" ht="31" x14ac:dyDescent="0.35">
      <c r="A446" s="17">
        <v>44012</v>
      </c>
      <c r="B446" s="24" t="s">
        <v>13</v>
      </c>
      <c r="C446" s="9">
        <v>24.03</v>
      </c>
      <c r="D446" s="26" t="s">
        <v>166</v>
      </c>
      <c r="E446" s="11" t="s">
        <v>489</v>
      </c>
      <c r="F446" s="18" t="s">
        <v>580</v>
      </c>
    </row>
    <row r="447" spans="1:6" ht="31" x14ac:dyDescent="0.35">
      <c r="A447" s="17">
        <v>44012</v>
      </c>
      <c r="B447" s="24" t="s">
        <v>13</v>
      </c>
      <c r="C447" s="9">
        <v>70.489999999999995</v>
      </c>
      <c r="D447" s="26" t="s">
        <v>166</v>
      </c>
      <c r="E447" s="11" t="s">
        <v>489</v>
      </c>
      <c r="F447" s="18" t="s">
        <v>581</v>
      </c>
    </row>
    <row r="448" spans="1:6" ht="31" x14ac:dyDescent="0.35">
      <c r="A448" s="17">
        <v>44012</v>
      </c>
      <c r="B448" s="24" t="s">
        <v>13</v>
      </c>
      <c r="C448" s="9">
        <v>8.01</v>
      </c>
      <c r="D448" s="26" t="s">
        <v>166</v>
      </c>
      <c r="E448" s="11" t="s">
        <v>489</v>
      </c>
      <c r="F448" s="18" t="s">
        <v>582</v>
      </c>
    </row>
    <row r="449" spans="1:6" ht="31" x14ac:dyDescent="0.35">
      <c r="A449" s="17">
        <v>44012</v>
      </c>
      <c r="B449" s="24" t="s">
        <v>13</v>
      </c>
      <c r="C449" s="9">
        <v>107.78</v>
      </c>
      <c r="D449" s="26" t="s">
        <v>166</v>
      </c>
      <c r="E449" s="11" t="s">
        <v>489</v>
      </c>
      <c r="F449" s="18" t="s">
        <v>583</v>
      </c>
    </row>
    <row r="450" spans="1:6" ht="31" x14ac:dyDescent="0.35">
      <c r="A450" s="17">
        <v>44012</v>
      </c>
      <c r="B450" s="24" t="s">
        <v>13</v>
      </c>
      <c r="C450" s="9">
        <v>116.46</v>
      </c>
      <c r="D450" s="26" t="s">
        <v>166</v>
      </c>
      <c r="E450" s="11" t="s">
        <v>489</v>
      </c>
      <c r="F450" s="18" t="s">
        <v>584</v>
      </c>
    </row>
    <row r="451" spans="1:6" ht="31" x14ac:dyDescent="0.35">
      <c r="A451" s="17">
        <v>44012</v>
      </c>
      <c r="B451" s="24" t="s">
        <v>13</v>
      </c>
      <c r="C451" s="9">
        <v>14.56</v>
      </c>
      <c r="D451" s="26" t="s">
        <v>166</v>
      </c>
      <c r="E451" s="11" t="s">
        <v>489</v>
      </c>
      <c r="F451" s="18" t="s">
        <v>585</v>
      </c>
    </row>
    <row r="452" spans="1:6" ht="31" x14ac:dyDescent="0.35">
      <c r="A452" s="17">
        <v>44012</v>
      </c>
      <c r="B452" s="24" t="s">
        <v>13</v>
      </c>
      <c r="C452" s="9">
        <v>59.38</v>
      </c>
      <c r="D452" s="26" t="s">
        <v>166</v>
      </c>
      <c r="E452" s="11" t="s">
        <v>489</v>
      </c>
      <c r="F452" s="18" t="s">
        <v>586</v>
      </c>
    </row>
    <row r="453" spans="1:6" ht="31" x14ac:dyDescent="0.35">
      <c r="A453" s="17">
        <v>44012</v>
      </c>
      <c r="B453" s="24" t="s">
        <v>13</v>
      </c>
      <c r="C453" s="9">
        <v>159.58000000000001</v>
      </c>
      <c r="D453" s="26" t="s">
        <v>166</v>
      </c>
      <c r="E453" s="11" t="s">
        <v>489</v>
      </c>
      <c r="F453" s="18" t="s">
        <v>587</v>
      </c>
    </row>
    <row r="454" spans="1:6" ht="31" x14ac:dyDescent="0.35">
      <c r="A454" s="17">
        <v>44012</v>
      </c>
      <c r="B454" s="24" t="s">
        <v>13</v>
      </c>
      <c r="C454" s="9">
        <v>137.94</v>
      </c>
      <c r="D454" s="26" t="s">
        <v>166</v>
      </c>
      <c r="E454" s="11" t="s">
        <v>489</v>
      </c>
      <c r="F454" s="18" t="s">
        <v>588</v>
      </c>
    </row>
    <row r="455" spans="1:6" ht="31" x14ac:dyDescent="0.35">
      <c r="A455" s="17">
        <v>44012</v>
      </c>
      <c r="B455" s="24" t="s">
        <v>13</v>
      </c>
      <c r="C455" s="9">
        <v>16.02</v>
      </c>
      <c r="D455" s="26" t="s">
        <v>166</v>
      </c>
      <c r="E455" s="11" t="s">
        <v>489</v>
      </c>
      <c r="F455" s="18" t="s">
        <v>589</v>
      </c>
    </row>
    <row r="456" spans="1:6" ht="31" x14ac:dyDescent="0.35">
      <c r="A456" s="17">
        <v>44012</v>
      </c>
      <c r="B456" s="24" t="s">
        <v>13</v>
      </c>
      <c r="C456" s="9">
        <v>37.979999999999997</v>
      </c>
      <c r="D456" s="26" t="s">
        <v>239</v>
      </c>
      <c r="E456" s="11" t="s">
        <v>489</v>
      </c>
      <c r="F456" s="18" t="s">
        <v>590</v>
      </c>
    </row>
    <row r="457" spans="1:6" ht="31" x14ac:dyDescent="0.35">
      <c r="A457" s="17">
        <v>44012</v>
      </c>
      <c r="B457" s="24" t="s">
        <v>13</v>
      </c>
      <c r="C457" s="9">
        <v>596.72</v>
      </c>
      <c r="D457" s="26" t="s">
        <v>569</v>
      </c>
      <c r="E457" s="11" t="s">
        <v>489</v>
      </c>
      <c r="F457" s="18" t="s">
        <v>591</v>
      </c>
    </row>
    <row r="458" spans="1:6" ht="31" x14ac:dyDescent="0.35">
      <c r="A458" s="17">
        <v>44012</v>
      </c>
      <c r="B458" s="24" t="s">
        <v>13</v>
      </c>
      <c r="C458" s="9">
        <v>92.88</v>
      </c>
      <c r="D458" s="26" t="s">
        <v>291</v>
      </c>
      <c r="E458" s="11" t="s">
        <v>489</v>
      </c>
      <c r="F458" s="18" t="s">
        <v>592</v>
      </c>
    </row>
    <row r="459" spans="1:6" x14ac:dyDescent="0.35">
      <c r="A459" s="17">
        <v>44012</v>
      </c>
      <c r="B459" s="24" t="s">
        <v>13</v>
      </c>
      <c r="C459" s="9">
        <v>19.989999999999998</v>
      </c>
      <c r="D459" s="26" t="s">
        <v>593</v>
      </c>
      <c r="E459" s="11" t="s">
        <v>318</v>
      </c>
      <c r="F459" s="18" t="s">
        <v>594</v>
      </c>
    </row>
    <row r="460" spans="1:6" x14ac:dyDescent="0.35">
      <c r="A460" s="17">
        <v>44012</v>
      </c>
      <c r="B460" s="24" t="s">
        <v>13</v>
      </c>
      <c r="C460" s="9">
        <v>807.6</v>
      </c>
      <c r="D460" s="26" t="s">
        <v>595</v>
      </c>
      <c r="E460" s="11" t="s">
        <v>318</v>
      </c>
      <c r="F460" s="18" t="s">
        <v>596</v>
      </c>
    </row>
    <row r="461" spans="1:6" x14ac:dyDescent="0.35">
      <c r="A461" s="17">
        <v>44012</v>
      </c>
      <c r="B461" s="24" t="s">
        <v>13</v>
      </c>
      <c r="C461" s="9">
        <v>49.99</v>
      </c>
      <c r="D461" s="26" t="s">
        <v>597</v>
      </c>
      <c r="E461" s="11" t="s">
        <v>318</v>
      </c>
      <c r="F461" s="18" t="s">
        <v>598</v>
      </c>
    </row>
    <row r="462" spans="1:6" x14ac:dyDescent="0.35">
      <c r="A462" s="17">
        <v>44012</v>
      </c>
      <c r="B462" s="24" t="s">
        <v>13</v>
      </c>
      <c r="C462" s="9">
        <v>404.95</v>
      </c>
      <c r="D462" s="26" t="s">
        <v>599</v>
      </c>
      <c r="E462" s="11" t="s">
        <v>318</v>
      </c>
      <c r="F462" s="18" t="s">
        <v>600</v>
      </c>
    </row>
    <row r="463" spans="1:6" x14ac:dyDescent="0.35">
      <c r="A463" s="17">
        <v>44012</v>
      </c>
      <c r="B463" s="24" t="s">
        <v>13</v>
      </c>
      <c r="C463" s="9">
        <v>11.99</v>
      </c>
      <c r="D463" s="26" t="s">
        <v>601</v>
      </c>
      <c r="E463" s="11" t="s">
        <v>318</v>
      </c>
      <c r="F463" s="18" t="s">
        <v>602</v>
      </c>
    </row>
    <row r="464" spans="1:6" x14ac:dyDescent="0.35">
      <c r="A464" s="17">
        <v>44012</v>
      </c>
      <c r="B464" s="24" t="s">
        <v>13</v>
      </c>
      <c r="C464" s="9">
        <v>31.92</v>
      </c>
      <c r="D464" s="26" t="s">
        <v>603</v>
      </c>
      <c r="E464" s="11" t="s">
        <v>318</v>
      </c>
      <c r="F464" s="18" t="s">
        <v>602</v>
      </c>
    </row>
    <row r="465" spans="1:6" x14ac:dyDescent="0.35">
      <c r="A465" s="17">
        <v>44012</v>
      </c>
      <c r="B465" s="24" t="s">
        <v>13</v>
      </c>
      <c r="C465" s="9">
        <v>7.99</v>
      </c>
      <c r="D465" s="26" t="s">
        <v>604</v>
      </c>
      <c r="E465" s="11" t="s">
        <v>318</v>
      </c>
      <c r="F465" s="18" t="s">
        <v>602</v>
      </c>
    </row>
    <row r="466" spans="1:6" x14ac:dyDescent="0.35">
      <c r="A466" s="17">
        <v>44012</v>
      </c>
      <c r="B466" s="24" t="s">
        <v>13</v>
      </c>
      <c r="C466" s="9">
        <v>9.99</v>
      </c>
      <c r="D466" s="26" t="s">
        <v>605</v>
      </c>
      <c r="E466" s="11" t="s">
        <v>318</v>
      </c>
      <c r="F466" s="18" t="s">
        <v>602</v>
      </c>
    </row>
    <row r="467" spans="1:6" x14ac:dyDescent="0.35">
      <c r="A467" s="17">
        <v>44012</v>
      </c>
      <c r="B467" s="24" t="s">
        <v>13</v>
      </c>
      <c r="C467" s="9">
        <v>6.99</v>
      </c>
      <c r="D467" s="26" t="s">
        <v>606</v>
      </c>
      <c r="E467" s="11" t="s">
        <v>318</v>
      </c>
      <c r="F467" s="18" t="s">
        <v>602</v>
      </c>
    </row>
    <row r="468" spans="1:6" x14ac:dyDescent="0.35">
      <c r="A468" s="17">
        <v>44012</v>
      </c>
      <c r="B468" s="24" t="s">
        <v>13</v>
      </c>
      <c r="C468" s="9">
        <v>8.99</v>
      </c>
      <c r="D468" s="26" t="s">
        <v>607</v>
      </c>
      <c r="E468" s="11" t="s">
        <v>318</v>
      </c>
      <c r="F468" s="18" t="s">
        <v>602</v>
      </c>
    </row>
    <row r="469" spans="1:6" x14ac:dyDescent="0.35">
      <c r="A469" s="17">
        <v>44012</v>
      </c>
      <c r="B469" s="24" t="s">
        <v>13</v>
      </c>
      <c r="C469" s="9">
        <v>39.96</v>
      </c>
      <c r="D469" s="26" t="s">
        <v>608</v>
      </c>
      <c r="E469" s="11" t="s">
        <v>318</v>
      </c>
      <c r="F469" s="18" t="s">
        <v>602</v>
      </c>
    </row>
    <row r="470" spans="1:6" x14ac:dyDescent="0.35">
      <c r="A470" s="17">
        <v>44012</v>
      </c>
      <c r="B470" s="24" t="s">
        <v>13</v>
      </c>
      <c r="C470" s="9">
        <v>27.56</v>
      </c>
      <c r="D470" s="26" t="s">
        <v>609</v>
      </c>
      <c r="E470" s="11" t="s">
        <v>318</v>
      </c>
      <c r="F470" s="18" t="s">
        <v>602</v>
      </c>
    </row>
    <row r="471" spans="1:6" x14ac:dyDescent="0.35">
      <c r="A471" s="17">
        <v>44012</v>
      </c>
      <c r="B471" s="24" t="s">
        <v>13</v>
      </c>
      <c r="C471" s="9">
        <v>16.96</v>
      </c>
      <c r="D471" s="26" t="s">
        <v>610</v>
      </c>
      <c r="E471" s="11" t="s">
        <v>318</v>
      </c>
      <c r="F471" s="18" t="s">
        <v>602</v>
      </c>
    </row>
    <row r="472" spans="1:6" x14ac:dyDescent="0.35">
      <c r="A472" s="17">
        <v>44012</v>
      </c>
      <c r="B472" s="24" t="s">
        <v>13</v>
      </c>
      <c r="C472" s="9">
        <v>42.199999999999996</v>
      </c>
      <c r="D472" s="26" t="s">
        <v>611</v>
      </c>
      <c r="E472" s="11" t="s">
        <v>318</v>
      </c>
      <c r="F472" s="18" t="s">
        <v>602</v>
      </c>
    </row>
    <row r="473" spans="1:6" x14ac:dyDescent="0.35">
      <c r="A473" s="17">
        <v>44012</v>
      </c>
      <c r="B473" s="24" t="s">
        <v>13</v>
      </c>
      <c r="C473" s="9">
        <v>7.98</v>
      </c>
      <c r="D473" s="26" t="s">
        <v>612</v>
      </c>
      <c r="E473" s="11" t="s">
        <v>318</v>
      </c>
      <c r="F473" s="18" t="s">
        <v>602</v>
      </c>
    </row>
    <row r="474" spans="1:6" x14ac:dyDescent="0.35">
      <c r="A474" s="17">
        <v>44012</v>
      </c>
      <c r="B474" s="24" t="s">
        <v>13</v>
      </c>
      <c r="C474" s="9">
        <v>5.98</v>
      </c>
      <c r="D474" s="26" t="s">
        <v>613</v>
      </c>
      <c r="E474" s="11" t="s">
        <v>318</v>
      </c>
      <c r="F474" s="18" t="s">
        <v>602</v>
      </c>
    </row>
    <row r="475" spans="1:6" x14ac:dyDescent="0.35">
      <c r="A475" s="17">
        <v>44012</v>
      </c>
      <c r="B475" s="24" t="s">
        <v>13</v>
      </c>
      <c r="C475" s="9">
        <v>26.97</v>
      </c>
      <c r="D475" s="26" t="s">
        <v>614</v>
      </c>
      <c r="E475" s="11" t="s">
        <v>318</v>
      </c>
      <c r="F475" s="18" t="s">
        <v>602</v>
      </c>
    </row>
    <row r="476" spans="1:6" x14ac:dyDescent="0.35">
      <c r="A476" s="17">
        <v>44012</v>
      </c>
      <c r="B476" s="24" t="s">
        <v>13</v>
      </c>
      <c r="C476" s="9">
        <v>496.12</v>
      </c>
      <c r="D476" s="26" t="s">
        <v>615</v>
      </c>
      <c r="E476" s="11" t="s">
        <v>318</v>
      </c>
      <c r="F476" s="18" t="s">
        <v>616</v>
      </c>
    </row>
    <row r="477" spans="1:6" x14ac:dyDescent="0.35">
      <c r="A477" s="17">
        <v>44012</v>
      </c>
      <c r="B477" s="24" t="s">
        <v>13</v>
      </c>
      <c r="C477" s="9">
        <v>1196.99</v>
      </c>
      <c r="D477" s="26" t="s">
        <v>313</v>
      </c>
      <c r="E477" s="11" t="s">
        <v>248</v>
      </c>
      <c r="F477" s="18" t="s">
        <v>622</v>
      </c>
    </row>
    <row r="478" spans="1:6" ht="31" x14ac:dyDescent="0.35">
      <c r="A478" s="17">
        <v>44012</v>
      </c>
      <c r="B478" s="24" t="s">
        <v>617</v>
      </c>
      <c r="C478" s="9">
        <v>25.03</v>
      </c>
      <c r="D478" s="26" t="s">
        <v>676</v>
      </c>
      <c r="E478" s="11" t="s">
        <v>489</v>
      </c>
      <c r="F478" s="18" t="s">
        <v>618</v>
      </c>
    </row>
    <row r="479" spans="1:6" x14ac:dyDescent="0.35">
      <c r="A479" s="17">
        <v>44012</v>
      </c>
      <c r="B479" s="24" t="s">
        <v>619</v>
      </c>
      <c r="C479" s="9">
        <v>397.05</v>
      </c>
      <c r="D479" s="26" t="s">
        <v>620</v>
      </c>
      <c r="E479" s="11" t="s">
        <v>489</v>
      </c>
      <c r="F479" s="18">
        <v>9086548101</v>
      </c>
    </row>
    <row r="480" spans="1:6" x14ac:dyDescent="0.35">
      <c r="A480" s="17">
        <v>44012</v>
      </c>
      <c r="B480" s="24" t="s">
        <v>627</v>
      </c>
      <c r="C480" s="9">
        <v>847.2</v>
      </c>
      <c r="D480" s="26" t="s">
        <v>313</v>
      </c>
      <c r="E480" s="11" t="s">
        <v>248</v>
      </c>
      <c r="F480" s="18">
        <v>9498338061</v>
      </c>
    </row>
    <row r="481" spans="1:6" x14ac:dyDescent="0.35">
      <c r="A481" s="17">
        <v>44012</v>
      </c>
      <c r="B481" s="24" t="s">
        <v>627</v>
      </c>
      <c r="C481" s="9">
        <v>554.29999999999995</v>
      </c>
      <c r="D481" s="26" t="s">
        <v>313</v>
      </c>
      <c r="E481" s="11" t="s">
        <v>248</v>
      </c>
      <c r="F481" s="18">
        <v>9501724075</v>
      </c>
    </row>
    <row r="482" spans="1:6" x14ac:dyDescent="0.35">
      <c r="A482" s="17">
        <v>44012</v>
      </c>
      <c r="B482" s="24" t="s">
        <v>18</v>
      </c>
      <c r="C482" s="9">
        <v>38.24</v>
      </c>
      <c r="D482" s="26" t="s">
        <v>668</v>
      </c>
      <c r="E482" s="11" t="s">
        <v>246</v>
      </c>
      <c r="F482" s="18" t="s">
        <v>624</v>
      </c>
    </row>
    <row r="483" spans="1:6" x14ac:dyDescent="0.35">
      <c r="A483" s="17">
        <v>44012</v>
      </c>
      <c r="B483" s="24" t="s">
        <v>628</v>
      </c>
      <c r="C483" s="9">
        <v>10.92</v>
      </c>
      <c r="D483" s="26" t="s">
        <v>629</v>
      </c>
      <c r="E483" s="11" t="s">
        <v>489</v>
      </c>
      <c r="F483" s="18" t="s">
        <v>630</v>
      </c>
    </row>
    <row r="484" spans="1:6" x14ac:dyDescent="0.35">
      <c r="A484" s="17">
        <v>44012</v>
      </c>
      <c r="B484" s="24" t="s">
        <v>631</v>
      </c>
      <c r="C484" s="9">
        <v>471.64</v>
      </c>
      <c r="D484" s="26" t="s">
        <v>632</v>
      </c>
      <c r="E484" s="11" t="s">
        <v>248</v>
      </c>
      <c r="F484" s="18">
        <v>9008300735</v>
      </c>
    </row>
    <row r="485" spans="1:6" x14ac:dyDescent="0.35">
      <c r="A485" s="17">
        <v>44012</v>
      </c>
      <c r="B485" s="24" t="s">
        <v>497</v>
      </c>
      <c r="C485" s="9">
        <v>25.66</v>
      </c>
      <c r="D485" s="26" t="s">
        <v>166</v>
      </c>
      <c r="E485" s="11" t="s">
        <v>489</v>
      </c>
      <c r="F485" s="18" t="s">
        <v>633</v>
      </c>
    </row>
    <row r="486" spans="1:6" x14ac:dyDescent="0.35">
      <c r="A486" s="17">
        <v>44012</v>
      </c>
      <c r="B486" s="24" t="s">
        <v>634</v>
      </c>
      <c r="C486" s="9">
        <v>75</v>
      </c>
      <c r="D486" s="26" t="s">
        <v>27</v>
      </c>
      <c r="E486" s="11" t="s">
        <v>489</v>
      </c>
      <c r="F486" s="18" t="s">
        <v>635</v>
      </c>
    </row>
    <row r="487" spans="1:6" ht="31" x14ac:dyDescent="0.35">
      <c r="A487" s="17">
        <v>44012</v>
      </c>
      <c r="B487" s="24" t="s">
        <v>634</v>
      </c>
      <c r="C487" s="9">
        <v>101.25</v>
      </c>
      <c r="D487" s="26" t="s">
        <v>27</v>
      </c>
      <c r="E487" s="11" t="s">
        <v>489</v>
      </c>
      <c r="F487" s="18" t="s">
        <v>674</v>
      </c>
    </row>
    <row r="488" spans="1:6" x14ac:dyDescent="0.35">
      <c r="A488" s="17">
        <v>44012</v>
      </c>
      <c r="B488" s="24" t="s">
        <v>565</v>
      </c>
      <c r="C488" s="9">
        <v>37.4</v>
      </c>
      <c r="D488" s="26" t="s">
        <v>166</v>
      </c>
      <c r="E488" s="11" t="s">
        <v>489</v>
      </c>
      <c r="F488" s="18" t="s">
        <v>636</v>
      </c>
    </row>
    <row r="489" spans="1:6" x14ac:dyDescent="0.35">
      <c r="A489" s="17">
        <v>44012</v>
      </c>
      <c r="B489" s="24" t="s">
        <v>565</v>
      </c>
      <c r="C489" s="9">
        <v>7.48</v>
      </c>
      <c r="D489" s="26" t="s">
        <v>166</v>
      </c>
      <c r="E489" s="11" t="s">
        <v>489</v>
      </c>
      <c r="F489" s="18" t="s">
        <v>637</v>
      </c>
    </row>
    <row r="490" spans="1:6" ht="31" x14ac:dyDescent="0.35">
      <c r="A490" s="17">
        <v>44012</v>
      </c>
      <c r="B490" s="24" t="s">
        <v>669</v>
      </c>
      <c r="C490" s="9">
        <v>11.25</v>
      </c>
      <c r="D490" s="26" t="s">
        <v>27</v>
      </c>
      <c r="E490" s="11" t="s">
        <v>489</v>
      </c>
      <c r="F490" s="18" t="s">
        <v>638</v>
      </c>
    </row>
    <row r="491" spans="1:6" ht="31" x14ac:dyDescent="0.35">
      <c r="A491" s="17">
        <v>44012</v>
      </c>
      <c r="B491" s="24" t="s">
        <v>678</v>
      </c>
      <c r="C491" s="9">
        <v>24879.72</v>
      </c>
      <c r="D491" s="26" t="s">
        <v>471</v>
      </c>
      <c r="E491" s="11" t="s">
        <v>248</v>
      </c>
      <c r="F491" s="18" t="s">
        <v>621</v>
      </c>
    </row>
    <row r="492" spans="1:6" ht="31" x14ac:dyDescent="0.35">
      <c r="A492" s="17">
        <v>44012</v>
      </c>
      <c r="B492" s="24" t="s">
        <v>19</v>
      </c>
      <c r="C492" s="9">
        <v>11.82</v>
      </c>
      <c r="D492" s="26" t="s">
        <v>225</v>
      </c>
      <c r="E492" s="11" t="s">
        <v>489</v>
      </c>
      <c r="F492" s="18" t="s">
        <v>625</v>
      </c>
    </row>
    <row r="493" spans="1:6" ht="31" x14ac:dyDescent="0.35">
      <c r="A493" s="17">
        <v>44012</v>
      </c>
      <c r="B493" s="24" t="s">
        <v>19</v>
      </c>
      <c r="C493" s="9">
        <v>30.68</v>
      </c>
      <c r="D493" s="26" t="s">
        <v>239</v>
      </c>
      <c r="E493" s="11" t="s">
        <v>489</v>
      </c>
      <c r="F493" s="18" t="s">
        <v>626</v>
      </c>
    </row>
    <row r="494" spans="1:6" x14ac:dyDescent="0.35">
      <c r="A494" s="17">
        <v>44012</v>
      </c>
      <c r="B494" s="24" t="s">
        <v>19</v>
      </c>
      <c r="C494" s="9">
        <v>7.92</v>
      </c>
      <c r="D494" s="26" t="s">
        <v>239</v>
      </c>
      <c r="E494" s="11" t="s">
        <v>246</v>
      </c>
      <c r="F494" s="18" t="s">
        <v>623</v>
      </c>
    </row>
    <row r="495" spans="1:6" x14ac:dyDescent="0.35">
      <c r="A495" s="17">
        <v>44012</v>
      </c>
      <c r="B495" s="24" t="s">
        <v>19</v>
      </c>
      <c r="C495" s="9">
        <v>38.96</v>
      </c>
      <c r="D495" s="26" t="s">
        <v>668</v>
      </c>
      <c r="E495" s="11" t="s">
        <v>246</v>
      </c>
      <c r="F495" s="18" t="s">
        <v>623</v>
      </c>
    </row>
    <row r="496" spans="1:6" x14ac:dyDescent="0.35">
      <c r="A496" s="17">
        <v>44012</v>
      </c>
      <c r="B496" s="24" t="s">
        <v>19</v>
      </c>
      <c r="C496" s="9">
        <v>3.96</v>
      </c>
      <c r="D496" s="26" t="s">
        <v>166</v>
      </c>
      <c r="E496" s="11" t="s">
        <v>489</v>
      </c>
      <c r="F496" s="18" t="s">
        <v>639</v>
      </c>
    </row>
    <row r="497" spans="1:6" x14ac:dyDescent="0.35">
      <c r="A497" s="17">
        <v>44012</v>
      </c>
      <c r="B497" s="24" t="s">
        <v>19</v>
      </c>
      <c r="C497" s="9">
        <v>3.96</v>
      </c>
      <c r="D497" s="26" t="s">
        <v>166</v>
      </c>
      <c r="E497" s="11" t="s">
        <v>489</v>
      </c>
      <c r="F497" s="18" t="s">
        <v>640</v>
      </c>
    </row>
    <row r="498" spans="1:6" x14ac:dyDescent="0.35">
      <c r="A498" s="17">
        <v>44012</v>
      </c>
      <c r="B498" s="24" t="s">
        <v>19</v>
      </c>
      <c r="C498" s="9">
        <v>8.41</v>
      </c>
      <c r="D498" s="26" t="s">
        <v>166</v>
      </c>
      <c r="E498" s="11" t="s">
        <v>489</v>
      </c>
      <c r="F498" s="18" t="s">
        <v>641</v>
      </c>
    </row>
    <row r="499" spans="1:6" x14ac:dyDescent="0.35">
      <c r="A499" s="17">
        <v>44012</v>
      </c>
      <c r="B499" s="24" t="s">
        <v>19</v>
      </c>
      <c r="C499" s="9">
        <v>3.96</v>
      </c>
      <c r="D499" s="26" t="s">
        <v>166</v>
      </c>
      <c r="E499" s="11" t="s">
        <v>489</v>
      </c>
      <c r="F499" s="18" t="s">
        <v>642</v>
      </c>
    </row>
    <row r="500" spans="1:6" ht="31" x14ac:dyDescent="0.35">
      <c r="A500" s="17">
        <v>44012</v>
      </c>
      <c r="B500" s="24" t="s">
        <v>19</v>
      </c>
      <c r="C500" s="9">
        <v>44.88</v>
      </c>
      <c r="D500" s="26" t="s">
        <v>643</v>
      </c>
      <c r="E500" s="11" t="s">
        <v>489</v>
      </c>
      <c r="F500" s="18" t="s">
        <v>644</v>
      </c>
    </row>
    <row r="501" spans="1:6" ht="31" x14ac:dyDescent="0.35">
      <c r="A501" s="17">
        <v>44012</v>
      </c>
      <c r="B501" s="24" t="s">
        <v>19</v>
      </c>
      <c r="C501" s="9">
        <v>89.76</v>
      </c>
      <c r="D501" s="26" t="s">
        <v>643</v>
      </c>
      <c r="E501" s="11" t="s">
        <v>489</v>
      </c>
      <c r="F501" s="18" t="s">
        <v>645</v>
      </c>
    </row>
    <row r="502" spans="1:6" ht="31" x14ac:dyDescent="0.35">
      <c r="A502" s="17">
        <v>44012</v>
      </c>
      <c r="B502" s="24" t="s">
        <v>19</v>
      </c>
      <c r="C502" s="9">
        <v>19.88</v>
      </c>
      <c r="D502" s="26" t="s">
        <v>643</v>
      </c>
      <c r="E502" s="11" t="s">
        <v>489</v>
      </c>
      <c r="F502" s="18" t="s">
        <v>646</v>
      </c>
    </row>
    <row r="503" spans="1:6" ht="31" x14ac:dyDescent="0.35">
      <c r="A503" s="17">
        <v>44012</v>
      </c>
      <c r="B503" s="24" t="s">
        <v>19</v>
      </c>
      <c r="C503" s="9">
        <v>79.760000000000005</v>
      </c>
      <c r="D503" s="26" t="s">
        <v>643</v>
      </c>
      <c r="E503" s="11" t="s">
        <v>489</v>
      </c>
      <c r="F503" s="18" t="s">
        <v>647</v>
      </c>
    </row>
    <row r="504" spans="1:6" ht="31" x14ac:dyDescent="0.35">
      <c r="A504" s="17">
        <v>44012</v>
      </c>
      <c r="B504" s="24" t="s">
        <v>19</v>
      </c>
      <c r="C504" s="9">
        <v>89.76</v>
      </c>
      <c r="D504" s="26" t="s">
        <v>643</v>
      </c>
      <c r="E504" s="11" t="s">
        <v>489</v>
      </c>
      <c r="F504" s="18" t="s">
        <v>648</v>
      </c>
    </row>
    <row r="505" spans="1:6" ht="31" x14ac:dyDescent="0.35">
      <c r="A505" s="17">
        <v>44012</v>
      </c>
      <c r="B505" s="24" t="s">
        <v>19</v>
      </c>
      <c r="C505" s="9">
        <v>89.76</v>
      </c>
      <c r="D505" s="26" t="s">
        <v>643</v>
      </c>
      <c r="E505" s="11" t="s">
        <v>489</v>
      </c>
      <c r="F505" s="18" t="s">
        <v>649</v>
      </c>
    </row>
    <row r="506" spans="1:6" ht="31" x14ac:dyDescent="0.35">
      <c r="A506" s="17">
        <v>44012</v>
      </c>
      <c r="B506" s="24" t="s">
        <v>19</v>
      </c>
      <c r="C506" s="9">
        <v>44.88</v>
      </c>
      <c r="D506" s="26" t="s">
        <v>643</v>
      </c>
      <c r="E506" s="11" t="s">
        <v>489</v>
      </c>
      <c r="F506" s="18" t="s">
        <v>650</v>
      </c>
    </row>
    <row r="507" spans="1:6" ht="31" x14ac:dyDescent="0.35">
      <c r="A507" s="17">
        <v>44012</v>
      </c>
      <c r="B507" s="24" t="s">
        <v>19</v>
      </c>
      <c r="C507" s="9">
        <v>89.76</v>
      </c>
      <c r="D507" s="26" t="s">
        <v>643</v>
      </c>
      <c r="E507" s="11" t="s">
        <v>489</v>
      </c>
      <c r="F507" s="18" t="s">
        <v>651</v>
      </c>
    </row>
    <row r="508" spans="1:6" ht="31" x14ac:dyDescent="0.35">
      <c r="A508" s="17">
        <v>44012</v>
      </c>
      <c r="B508" s="24" t="s">
        <v>19</v>
      </c>
      <c r="C508" s="9">
        <v>119.76</v>
      </c>
      <c r="D508" s="26" t="s">
        <v>643</v>
      </c>
      <c r="E508" s="11" t="s">
        <v>489</v>
      </c>
      <c r="F508" s="18" t="s">
        <v>652</v>
      </c>
    </row>
    <row r="509" spans="1:6" ht="31" x14ac:dyDescent="0.35">
      <c r="A509" s="17">
        <v>44012</v>
      </c>
      <c r="B509" s="24" t="s">
        <v>19</v>
      </c>
      <c r="C509" s="9">
        <v>89.76</v>
      </c>
      <c r="D509" s="26" t="s">
        <v>643</v>
      </c>
      <c r="E509" s="11" t="s">
        <v>489</v>
      </c>
      <c r="F509" s="18" t="s">
        <v>653</v>
      </c>
    </row>
    <row r="510" spans="1:6" ht="31" x14ac:dyDescent="0.35">
      <c r="A510" s="17">
        <v>44012</v>
      </c>
      <c r="B510" s="24" t="s">
        <v>19</v>
      </c>
      <c r="C510" s="9">
        <v>79.760000000000005</v>
      </c>
      <c r="D510" s="26" t="s">
        <v>643</v>
      </c>
      <c r="E510" s="11" t="s">
        <v>489</v>
      </c>
      <c r="F510" s="18" t="s">
        <v>654</v>
      </c>
    </row>
    <row r="511" spans="1:6" ht="31" x14ac:dyDescent="0.35">
      <c r="A511" s="17">
        <v>44012</v>
      </c>
      <c r="B511" s="24" t="s">
        <v>19</v>
      </c>
      <c r="C511" s="9">
        <v>19.88</v>
      </c>
      <c r="D511" s="26" t="s">
        <v>643</v>
      </c>
      <c r="E511" s="11" t="s">
        <v>489</v>
      </c>
      <c r="F511" s="18" t="s">
        <v>655</v>
      </c>
    </row>
    <row r="512" spans="1:6" ht="31" x14ac:dyDescent="0.35">
      <c r="A512" s="17">
        <v>44012</v>
      </c>
      <c r="B512" s="24" t="s">
        <v>19</v>
      </c>
      <c r="C512" s="9">
        <v>79.760000000000005</v>
      </c>
      <c r="D512" s="26" t="s">
        <v>643</v>
      </c>
      <c r="E512" s="11" t="s">
        <v>489</v>
      </c>
      <c r="F512" s="18" t="s">
        <v>656</v>
      </c>
    </row>
    <row r="513" spans="1:6" ht="31" x14ac:dyDescent="0.35">
      <c r="A513" s="17">
        <v>44012</v>
      </c>
      <c r="B513" s="24" t="s">
        <v>19</v>
      </c>
      <c r="C513" s="9">
        <v>79.760000000000005</v>
      </c>
      <c r="D513" s="26" t="s">
        <v>643</v>
      </c>
      <c r="E513" s="11" t="s">
        <v>489</v>
      </c>
      <c r="F513" s="18" t="s">
        <v>657</v>
      </c>
    </row>
    <row r="514" spans="1:6" ht="31" x14ac:dyDescent="0.35">
      <c r="A514" s="17">
        <v>44012</v>
      </c>
      <c r="B514" s="24" t="s">
        <v>19</v>
      </c>
      <c r="C514" s="9">
        <v>89.76</v>
      </c>
      <c r="D514" s="26" t="s">
        <v>643</v>
      </c>
      <c r="E514" s="11" t="s">
        <v>489</v>
      </c>
      <c r="F514" s="18" t="s">
        <v>658</v>
      </c>
    </row>
    <row r="515" spans="1:6" ht="31" x14ac:dyDescent="0.35">
      <c r="A515" s="17">
        <v>44012</v>
      </c>
      <c r="B515" s="24" t="s">
        <v>19</v>
      </c>
      <c r="C515" s="9">
        <v>39.880000000000003</v>
      </c>
      <c r="D515" s="26" t="s">
        <v>643</v>
      </c>
      <c r="E515" s="11" t="s">
        <v>489</v>
      </c>
      <c r="F515" s="18" t="s">
        <v>659</v>
      </c>
    </row>
    <row r="516" spans="1:6" ht="31" x14ac:dyDescent="0.35">
      <c r="A516" s="17">
        <v>44012</v>
      </c>
      <c r="B516" s="24" t="s">
        <v>19</v>
      </c>
      <c r="C516" s="9">
        <v>79.760000000000005</v>
      </c>
      <c r="D516" s="26" t="s">
        <v>643</v>
      </c>
      <c r="E516" s="11" t="s">
        <v>489</v>
      </c>
      <c r="F516" s="18" t="s">
        <v>660</v>
      </c>
    </row>
    <row r="517" spans="1:6" ht="31" x14ac:dyDescent="0.35">
      <c r="A517" s="17">
        <v>44012</v>
      </c>
      <c r="B517" s="24" t="s">
        <v>19</v>
      </c>
      <c r="C517" s="9">
        <v>39.880000000000003</v>
      </c>
      <c r="D517" s="26" t="s">
        <v>643</v>
      </c>
      <c r="E517" s="11" t="s">
        <v>489</v>
      </c>
      <c r="F517" s="18" t="s">
        <v>661</v>
      </c>
    </row>
    <row r="518" spans="1:6" x14ac:dyDescent="0.35">
      <c r="A518" s="17">
        <v>44012</v>
      </c>
      <c r="B518" s="24" t="s">
        <v>73</v>
      </c>
      <c r="C518" s="9">
        <v>93.44</v>
      </c>
      <c r="D518" s="26" t="s">
        <v>166</v>
      </c>
      <c r="E518" s="11" t="s">
        <v>489</v>
      </c>
      <c r="F518" s="18" t="s">
        <v>662</v>
      </c>
    </row>
    <row r="519" spans="1:6" x14ac:dyDescent="0.35">
      <c r="A519" s="17">
        <v>44012</v>
      </c>
      <c r="B519" s="24" t="s">
        <v>73</v>
      </c>
      <c r="C519" s="9">
        <v>280.32</v>
      </c>
      <c r="D519" s="26" t="s">
        <v>166</v>
      </c>
      <c r="E519" s="11" t="s">
        <v>489</v>
      </c>
      <c r="F519" s="18" t="s">
        <v>663</v>
      </c>
    </row>
    <row r="520" spans="1:6" x14ac:dyDescent="0.35">
      <c r="A520" s="47"/>
      <c r="B520" s="48"/>
      <c r="C520" s="49"/>
      <c r="D520" s="52"/>
      <c r="E520" s="58"/>
      <c r="F520" s="52"/>
    </row>
    <row r="521" spans="1:6" x14ac:dyDescent="0.35">
      <c r="A521" s="61">
        <v>44014</v>
      </c>
      <c r="B521" s="62" t="s">
        <v>13</v>
      </c>
      <c r="C521" s="63">
        <v>215.34</v>
      </c>
      <c r="D521" s="26" t="s">
        <v>753</v>
      </c>
      <c r="E521" s="18" t="s">
        <v>252</v>
      </c>
      <c r="F521" s="18" t="s">
        <v>825</v>
      </c>
    </row>
    <row r="522" spans="1:6" x14ac:dyDescent="0.35">
      <c r="A522" s="61">
        <v>44014</v>
      </c>
      <c r="B522" s="62" t="s">
        <v>13</v>
      </c>
      <c r="C522" s="63">
        <v>145.41999999999999</v>
      </c>
      <c r="D522" s="26" t="s">
        <v>753</v>
      </c>
      <c r="E522" s="18" t="s">
        <v>252</v>
      </c>
      <c r="F522" s="18" t="s">
        <v>826</v>
      </c>
    </row>
    <row r="523" spans="1:6" x14ac:dyDescent="0.35">
      <c r="A523" s="61">
        <v>44014</v>
      </c>
      <c r="B523" s="62" t="s">
        <v>13</v>
      </c>
      <c r="C523" s="63">
        <v>59.98</v>
      </c>
      <c r="D523" s="26" t="s">
        <v>753</v>
      </c>
      <c r="E523" s="18" t="s">
        <v>252</v>
      </c>
      <c r="F523" s="18" t="s">
        <v>827</v>
      </c>
    </row>
    <row r="524" spans="1:6" x14ac:dyDescent="0.35">
      <c r="A524" s="61">
        <v>44014</v>
      </c>
      <c r="B524" s="62" t="s">
        <v>13</v>
      </c>
      <c r="C524" s="63">
        <v>35.14</v>
      </c>
      <c r="D524" s="26" t="s">
        <v>753</v>
      </c>
      <c r="E524" s="18" t="s">
        <v>252</v>
      </c>
      <c r="F524" s="18" t="s">
        <v>828</v>
      </c>
    </row>
    <row r="525" spans="1:6" x14ac:dyDescent="0.35">
      <c r="A525" s="61">
        <v>44014</v>
      </c>
      <c r="B525" s="62" t="s">
        <v>13</v>
      </c>
      <c r="C525" s="63">
        <v>13.99</v>
      </c>
      <c r="D525" s="26" t="s">
        <v>753</v>
      </c>
      <c r="E525" s="18" t="s">
        <v>252</v>
      </c>
      <c r="F525" s="18" t="s">
        <v>829</v>
      </c>
    </row>
    <row r="526" spans="1:6" x14ac:dyDescent="0.35">
      <c r="A526" s="61">
        <v>44014</v>
      </c>
      <c r="B526" s="62" t="s">
        <v>853</v>
      </c>
      <c r="C526" s="63">
        <v>143.97999999999999</v>
      </c>
      <c r="D526" s="26" t="s">
        <v>854</v>
      </c>
      <c r="E526" s="18" t="s">
        <v>684</v>
      </c>
      <c r="F526" s="18" t="s">
        <v>855</v>
      </c>
    </row>
    <row r="527" spans="1:6" x14ac:dyDescent="0.35">
      <c r="A527" s="61">
        <v>44014</v>
      </c>
      <c r="B527" s="62" t="s">
        <v>691</v>
      </c>
      <c r="C527" s="63">
        <v>250</v>
      </c>
      <c r="D527" s="26" t="s">
        <v>732</v>
      </c>
      <c r="E527" s="18" t="s">
        <v>244</v>
      </c>
      <c r="F527" s="18">
        <v>193041</v>
      </c>
    </row>
    <row r="528" spans="1:6" x14ac:dyDescent="0.35">
      <c r="A528" s="61">
        <v>44014</v>
      </c>
      <c r="B528" s="62" t="s">
        <v>691</v>
      </c>
      <c r="C528" s="63">
        <v>250</v>
      </c>
      <c r="D528" s="26" t="s">
        <v>732</v>
      </c>
      <c r="E528" s="18" t="s">
        <v>243</v>
      </c>
      <c r="F528" s="18">
        <v>193041</v>
      </c>
    </row>
    <row r="529" spans="1:6" x14ac:dyDescent="0.35">
      <c r="A529" s="61">
        <v>44014</v>
      </c>
      <c r="B529" s="62" t="s">
        <v>69</v>
      </c>
      <c r="C529" s="63">
        <v>500</v>
      </c>
      <c r="D529" s="26" t="s">
        <v>743</v>
      </c>
      <c r="E529" s="18" t="s">
        <v>244</v>
      </c>
      <c r="F529" s="18" t="s">
        <v>790</v>
      </c>
    </row>
    <row r="530" spans="1:6" x14ac:dyDescent="0.35">
      <c r="A530" s="61">
        <v>44014</v>
      </c>
      <c r="B530" s="62" t="s">
        <v>69</v>
      </c>
      <c r="C530" s="63">
        <v>500</v>
      </c>
      <c r="D530" s="26" t="s">
        <v>71</v>
      </c>
      <c r="E530" s="18" t="s">
        <v>243</v>
      </c>
      <c r="F530" s="18" t="s">
        <v>790</v>
      </c>
    </row>
    <row r="531" spans="1:6" x14ac:dyDescent="0.35">
      <c r="A531" s="61">
        <v>44014</v>
      </c>
      <c r="B531" s="62" t="s">
        <v>708</v>
      </c>
      <c r="C531" s="63">
        <v>6785</v>
      </c>
      <c r="D531" s="26" t="s">
        <v>870</v>
      </c>
      <c r="E531" s="18" t="s">
        <v>322</v>
      </c>
      <c r="F531" s="18" t="s">
        <v>809</v>
      </c>
    </row>
    <row r="532" spans="1:6" ht="31" x14ac:dyDescent="0.35">
      <c r="A532" s="61">
        <v>44014</v>
      </c>
      <c r="B532" s="62" t="s">
        <v>694</v>
      </c>
      <c r="C532" s="63">
        <v>30.14</v>
      </c>
      <c r="D532" s="26" t="s">
        <v>736</v>
      </c>
      <c r="E532" s="18" t="s">
        <v>244</v>
      </c>
      <c r="F532" s="18" t="s">
        <v>781</v>
      </c>
    </row>
    <row r="533" spans="1:6" ht="31" x14ac:dyDescent="0.35">
      <c r="A533" s="61">
        <v>44014</v>
      </c>
      <c r="B533" s="62" t="s">
        <v>694</v>
      </c>
      <c r="C533" s="63">
        <v>4.5199999999999996</v>
      </c>
      <c r="D533" s="26" t="s">
        <v>737</v>
      </c>
      <c r="E533" s="18" t="s">
        <v>244</v>
      </c>
      <c r="F533" s="18" t="s">
        <v>781</v>
      </c>
    </row>
    <row r="534" spans="1:6" ht="31" x14ac:dyDescent="0.35">
      <c r="A534" s="61">
        <v>44014</v>
      </c>
      <c r="B534" s="62" t="s">
        <v>688</v>
      </c>
      <c r="C534" s="63">
        <v>8.49</v>
      </c>
      <c r="D534" s="26" t="s">
        <v>724</v>
      </c>
      <c r="E534" s="18" t="s">
        <v>311</v>
      </c>
      <c r="F534" s="18" t="s">
        <v>781</v>
      </c>
    </row>
    <row r="535" spans="1:6" x14ac:dyDescent="0.35">
      <c r="A535" s="61">
        <v>44015</v>
      </c>
      <c r="B535" s="62" t="s">
        <v>851</v>
      </c>
      <c r="C535" s="63">
        <v>125.69</v>
      </c>
      <c r="D535" s="26" t="s">
        <v>852</v>
      </c>
      <c r="E535" s="18" t="s">
        <v>684</v>
      </c>
      <c r="F535" s="18">
        <v>10399672</v>
      </c>
    </row>
    <row r="536" spans="1:6" x14ac:dyDescent="0.35">
      <c r="A536" s="61">
        <v>44015</v>
      </c>
      <c r="B536" s="62" t="s">
        <v>856</v>
      </c>
      <c r="C536" s="63">
        <v>341.64</v>
      </c>
      <c r="D536" s="26" t="s">
        <v>857</v>
      </c>
      <c r="E536" s="18" t="s">
        <v>684</v>
      </c>
      <c r="F536" s="18">
        <v>412060909</v>
      </c>
    </row>
    <row r="537" spans="1:6" ht="31" x14ac:dyDescent="0.35">
      <c r="A537" s="61">
        <v>44021</v>
      </c>
      <c r="B537" s="62" t="s">
        <v>13</v>
      </c>
      <c r="C537" s="63">
        <v>67.040000000000006</v>
      </c>
      <c r="D537" s="26" t="s">
        <v>748</v>
      </c>
      <c r="E537" s="18" t="s">
        <v>667</v>
      </c>
      <c r="F537" s="18" t="s">
        <v>816</v>
      </c>
    </row>
    <row r="538" spans="1:6" ht="31" x14ac:dyDescent="0.35">
      <c r="A538" s="61">
        <v>44021</v>
      </c>
      <c r="B538" s="62" t="s">
        <v>13</v>
      </c>
      <c r="C538" s="63">
        <v>67.040000000000006</v>
      </c>
      <c r="D538" s="26" t="s">
        <v>748</v>
      </c>
      <c r="E538" s="18" t="s">
        <v>667</v>
      </c>
      <c r="F538" s="18" t="s">
        <v>817</v>
      </c>
    </row>
    <row r="539" spans="1:6" x14ac:dyDescent="0.35">
      <c r="A539" s="61">
        <v>44021</v>
      </c>
      <c r="B539" s="62" t="s">
        <v>693</v>
      </c>
      <c r="C539" s="63">
        <v>440</v>
      </c>
      <c r="D539" s="26" t="s">
        <v>734</v>
      </c>
      <c r="E539" s="18" t="s">
        <v>243</v>
      </c>
      <c r="F539" s="18">
        <v>3826</v>
      </c>
    </row>
    <row r="540" spans="1:6" x14ac:dyDescent="0.35">
      <c r="A540" s="61">
        <v>44021</v>
      </c>
      <c r="B540" s="62" t="s">
        <v>709</v>
      </c>
      <c r="C540" s="63">
        <v>12</v>
      </c>
      <c r="D540" s="26" t="s">
        <v>749</v>
      </c>
      <c r="E540" s="18" t="s">
        <v>259</v>
      </c>
      <c r="F540" s="18">
        <v>28482</v>
      </c>
    </row>
    <row r="541" spans="1:6" ht="31" x14ac:dyDescent="0.35">
      <c r="A541" s="61">
        <v>44021</v>
      </c>
      <c r="B541" s="62" t="s">
        <v>723</v>
      </c>
      <c r="C541" s="63">
        <v>35</v>
      </c>
      <c r="D541" s="26" t="s">
        <v>776</v>
      </c>
      <c r="E541" s="18" t="s">
        <v>896</v>
      </c>
      <c r="F541" s="18">
        <v>620076</v>
      </c>
    </row>
    <row r="542" spans="1:6" ht="31" x14ac:dyDescent="0.35">
      <c r="A542" s="61">
        <v>44021</v>
      </c>
      <c r="B542" s="62" t="s">
        <v>723</v>
      </c>
      <c r="C542" s="63">
        <v>35</v>
      </c>
      <c r="D542" s="26" t="s">
        <v>776</v>
      </c>
      <c r="E542" s="18" t="s">
        <v>896</v>
      </c>
      <c r="F542" s="18">
        <v>2965151</v>
      </c>
    </row>
    <row r="543" spans="1:6" x14ac:dyDescent="0.35">
      <c r="A543" s="61">
        <v>44021</v>
      </c>
      <c r="B543" s="62" t="s">
        <v>46</v>
      </c>
      <c r="C543" s="63">
        <v>83.13</v>
      </c>
      <c r="D543" s="26" t="s">
        <v>758</v>
      </c>
      <c r="E543" s="18" t="s">
        <v>249</v>
      </c>
      <c r="F543" s="18" t="s">
        <v>834</v>
      </c>
    </row>
    <row r="544" spans="1:6" x14ac:dyDescent="0.35">
      <c r="A544" s="61">
        <v>44021</v>
      </c>
      <c r="B544" s="62" t="s">
        <v>851</v>
      </c>
      <c r="C544" s="63">
        <f>136.06-10.37</f>
        <v>125.69</v>
      </c>
      <c r="D544" s="26" t="s">
        <v>852</v>
      </c>
      <c r="E544" s="18" t="s">
        <v>684</v>
      </c>
      <c r="F544" s="18">
        <v>9008452745</v>
      </c>
    </row>
    <row r="545" spans="1:6" x14ac:dyDescent="0.35">
      <c r="A545" s="61">
        <v>44021</v>
      </c>
      <c r="B545" s="62" t="s">
        <v>563</v>
      </c>
      <c r="C545" s="63">
        <v>1680</v>
      </c>
      <c r="D545" s="26" t="s">
        <v>771</v>
      </c>
      <c r="E545" s="18" t="s">
        <v>250</v>
      </c>
      <c r="F545" s="18">
        <v>559555550</v>
      </c>
    </row>
    <row r="546" spans="1:6" x14ac:dyDescent="0.35">
      <c r="A546" s="61">
        <v>44021</v>
      </c>
      <c r="B546" s="62" t="s">
        <v>849</v>
      </c>
      <c r="C546" s="63">
        <v>590</v>
      </c>
      <c r="D546" s="26" t="s">
        <v>850</v>
      </c>
      <c r="E546" s="18" t="s">
        <v>684</v>
      </c>
      <c r="F546" s="18">
        <v>9781</v>
      </c>
    </row>
    <row r="547" spans="1:6" x14ac:dyDescent="0.35">
      <c r="A547" s="61">
        <v>44021</v>
      </c>
      <c r="B547" s="62" t="s">
        <v>712</v>
      </c>
      <c r="C547" s="63">
        <v>5450</v>
      </c>
      <c r="D547" s="26" t="s">
        <v>759</v>
      </c>
      <c r="E547" s="18" t="s">
        <v>249</v>
      </c>
      <c r="F547" s="18">
        <v>20060889</v>
      </c>
    </row>
    <row r="548" spans="1:6" x14ac:dyDescent="0.35">
      <c r="A548" s="61">
        <v>44021</v>
      </c>
      <c r="B548" s="62" t="s">
        <v>712</v>
      </c>
      <c r="C548" s="63">
        <f>85+30</f>
        <v>115</v>
      </c>
      <c r="D548" s="26" t="s">
        <v>760</v>
      </c>
      <c r="E548" s="18" t="s">
        <v>249</v>
      </c>
      <c r="F548" s="18">
        <v>20060889</v>
      </c>
    </row>
    <row r="549" spans="1:6" ht="31" x14ac:dyDescent="0.35">
      <c r="A549" s="61">
        <v>44021</v>
      </c>
      <c r="B549" s="62" t="s">
        <v>710</v>
      </c>
      <c r="C549" s="63">
        <v>15.75</v>
      </c>
      <c r="D549" s="26" t="s">
        <v>868</v>
      </c>
      <c r="E549" s="18" t="s">
        <v>896</v>
      </c>
      <c r="F549" s="18" t="s">
        <v>819</v>
      </c>
    </row>
    <row r="550" spans="1:6" ht="31" x14ac:dyDescent="0.35">
      <c r="A550" s="61">
        <v>44021</v>
      </c>
      <c r="B550" s="62" t="s">
        <v>710</v>
      </c>
      <c r="C550" s="63">
        <v>15.75</v>
      </c>
      <c r="D550" s="26" t="s">
        <v>868</v>
      </c>
      <c r="E550" s="18" t="s">
        <v>896</v>
      </c>
      <c r="F550" s="18" t="s">
        <v>820</v>
      </c>
    </row>
    <row r="551" spans="1:6" x14ac:dyDescent="0.35">
      <c r="A551" s="61">
        <v>44028</v>
      </c>
      <c r="B551" s="62" t="s">
        <v>715</v>
      </c>
      <c r="C551" s="63">
        <v>170.11</v>
      </c>
      <c r="D551" s="26" t="s">
        <v>763</v>
      </c>
      <c r="E551" s="18" t="s">
        <v>245</v>
      </c>
      <c r="F551" s="18">
        <v>29504</v>
      </c>
    </row>
    <row r="552" spans="1:6" x14ac:dyDescent="0.35">
      <c r="A552" s="61">
        <v>44028</v>
      </c>
      <c r="B552" s="62" t="s">
        <v>13</v>
      </c>
      <c r="C552" s="63">
        <v>365.94</v>
      </c>
      <c r="D552" s="26" t="s">
        <v>746</v>
      </c>
      <c r="E552" s="18" t="s">
        <v>896</v>
      </c>
      <c r="F552" s="18" t="s">
        <v>799</v>
      </c>
    </row>
    <row r="553" spans="1:6" x14ac:dyDescent="0.35">
      <c r="A553" s="61">
        <v>44028</v>
      </c>
      <c r="B553" s="62" t="s">
        <v>13</v>
      </c>
      <c r="C553" s="63">
        <v>169.79</v>
      </c>
      <c r="D553" s="26" t="s">
        <v>746</v>
      </c>
      <c r="E553" s="18" t="s">
        <v>896</v>
      </c>
      <c r="F553" s="18" t="s">
        <v>800</v>
      </c>
    </row>
    <row r="554" spans="1:6" x14ac:dyDescent="0.35">
      <c r="A554" s="61">
        <v>44028</v>
      </c>
      <c r="B554" s="62" t="s">
        <v>13</v>
      </c>
      <c r="C554" s="63">
        <v>169.79</v>
      </c>
      <c r="D554" s="26" t="s">
        <v>746</v>
      </c>
      <c r="E554" s="18" t="s">
        <v>896</v>
      </c>
      <c r="F554" s="18" t="s">
        <v>801</v>
      </c>
    </row>
    <row r="555" spans="1:6" x14ac:dyDescent="0.35">
      <c r="A555" s="61">
        <v>44028</v>
      </c>
      <c r="B555" s="62" t="s">
        <v>13</v>
      </c>
      <c r="C555" s="63">
        <v>169.79</v>
      </c>
      <c r="D555" s="26" t="s">
        <v>746</v>
      </c>
      <c r="E555" s="18" t="s">
        <v>896</v>
      </c>
      <c r="F555" s="18" t="s">
        <v>802</v>
      </c>
    </row>
    <row r="556" spans="1:6" x14ac:dyDescent="0.35">
      <c r="A556" s="61">
        <v>44028</v>
      </c>
      <c r="B556" s="62" t="s">
        <v>13</v>
      </c>
      <c r="C556" s="63">
        <v>499.9</v>
      </c>
      <c r="D556" s="26" t="s">
        <v>746</v>
      </c>
      <c r="E556" s="18" t="s">
        <v>896</v>
      </c>
      <c r="F556" s="18" t="s">
        <v>803</v>
      </c>
    </row>
    <row r="557" spans="1:6" x14ac:dyDescent="0.35">
      <c r="A557" s="61">
        <v>44028</v>
      </c>
      <c r="B557" s="62" t="s">
        <v>13</v>
      </c>
      <c r="C557" s="63">
        <v>81.98</v>
      </c>
      <c r="D557" s="26" t="s">
        <v>746</v>
      </c>
      <c r="E557" s="18" t="s">
        <v>896</v>
      </c>
      <c r="F557" s="18" t="s">
        <v>804</v>
      </c>
    </row>
    <row r="558" spans="1:6" x14ac:dyDescent="0.35">
      <c r="A558" s="61">
        <v>44028</v>
      </c>
      <c r="B558" s="62" t="s">
        <v>13</v>
      </c>
      <c r="C558" s="63">
        <v>157.97</v>
      </c>
      <c r="D558" s="26" t="s">
        <v>746</v>
      </c>
      <c r="E558" s="18" t="s">
        <v>896</v>
      </c>
      <c r="F558" s="18" t="s">
        <v>805</v>
      </c>
    </row>
    <row r="559" spans="1:6" x14ac:dyDescent="0.35">
      <c r="A559" s="61">
        <v>44028</v>
      </c>
      <c r="B559" s="62" t="s">
        <v>13</v>
      </c>
      <c r="C559" s="63">
        <v>233.96</v>
      </c>
      <c r="D559" s="26" t="s">
        <v>746</v>
      </c>
      <c r="E559" s="18" t="s">
        <v>896</v>
      </c>
      <c r="F559" s="18" t="s">
        <v>806</v>
      </c>
    </row>
    <row r="560" spans="1:6" x14ac:dyDescent="0.35">
      <c r="A560" s="61">
        <v>44028</v>
      </c>
      <c r="B560" s="62" t="s">
        <v>479</v>
      </c>
      <c r="C560" s="63">
        <v>157.09</v>
      </c>
      <c r="D560" s="26" t="s">
        <v>764</v>
      </c>
      <c r="E560" s="18" t="s">
        <v>245</v>
      </c>
      <c r="F560" s="18" t="s">
        <v>836</v>
      </c>
    </row>
    <row r="561" spans="1:6" x14ac:dyDescent="0.35">
      <c r="A561" s="61">
        <v>44028</v>
      </c>
      <c r="B561" s="62" t="s">
        <v>479</v>
      </c>
      <c r="C561" s="63">
        <v>1627.19</v>
      </c>
      <c r="D561" s="26" t="s">
        <v>765</v>
      </c>
      <c r="E561" s="18" t="s">
        <v>245</v>
      </c>
      <c r="F561" s="18" t="s">
        <v>837</v>
      </c>
    </row>
    <row r="562" spans="1:6" x14ac:dyDescent="0.35">
      <c r="A562" s="61">
        <v>44028</v>
      </c>
      <c r="B562" s="62" t="s">
        <v>713</v>
      </c>
      <c r="C562" s="63">
        <v>5</v>
      </c>
      <c r="D562" s="26" t="s">
        <v>871</v>
      </c>
      <c r="E562" s="18" t="s">
        <v>245</v>
      </c>
      <c r="F562" s="18">
        <v>38637</v>
      </c>
    </row>
    <row r="563" spans="1:6" ht="31" x14ac:dyDescent="0.35">
      <c r="A563" s="61">
        <v>44028</v>
      </c>
      <c r="B563" s="62" t="s">
        <v>701</v>
      </c>
      <c r="C563" s="63">
        <v>237595</v>
      </c>
      <c r="D563" s="26" t="s">
        <v>872</v>
      </c>
      <c r="E563" s="18" t="s">
        <v>322</v>
      </c>
      <c r="F563" s="18" t="s">
        <v>808</v>
      </c>
    </row>
    <row r="564" spans="1:6" ht="31" x14ac:dyDescent="0.35">
      <c r="A564" s="61">
        <v>44028</v>
      </c>
      <c r="B564" s="62" t="s">
        <v>702</v>
      </c>
      <c r="C564" s="63">
        <v>265400</v>
      </c>
      <c r="D564" s="26" t="s">
        <v>872</v>
      </c>
      <c r="E564" s="18" t="s">
        <v>322</v>
      </c>
      <c r="F564" s="18" t="s">
        <v>808</v>
      </c>
    </row>
    <row r="565" spans="1:6" ht="31" x14ac:dyDescent="0.35">
      <c r="A565" s="61">
        <v>44028</v>
      </c>
      <c r="B565" s="62" t="s">
        <v>888</v>
      </c>
      <c r="C565" s="63">
        <v>88934.7</v>
      </c>
      <c r="D565" s="26" t="s">
        <v>872</v>
      </c>
      <c r="E565" s="18" t="s">
        <v>322</v>
      </c>
      <c r="F565" s="18" t="s">
        <v>808</v>
      </c>
    </row>
    <row r="566" spans="1:6" ht="31" x14ac:dyDescent="0.35">
      <c r="A566" s="61">
        <v>44028</v>
      </c>
      <c r="B566" s="62" t="s">
        <v>714</v>
      </c>
      <c r="C566" s="63">
        <v>185.04</v>
      </c>
      <c r="D566" s="26" t="s">
        <v>873</v>
      </c>
      <c r="E566" s="18" t="s">
        <v>245</v>
      </c>
      <c r="F566" s="18">
        <v>11503</v>
      </c>
    </row>
    <row r="567" spans="1:6" x14ac:dyDescent="0.35">
      <c r="A567" s="61">
        <v>44028</v>
      </c>
      <c r="B567" s="62" t="s">
        <v>700</v>
      </c>
      <c r="C567" s="63">
        <v>100690.75</v>
      </c>
      <c r="D567" s="26" t="s">
        <v>872</v>
      </c>
      <c r="E567" s="18" t="s">
        <v>322</v>
      </c>
      <c r="F567" s="18" t="s">
        <v>808</v>
      </c>
    </row>
    <row r="568" spans="1:6" x14ac:dyDescent="0.35">
      <c r="A568" s="61">
        <v>44028</v>
      </c>
      <c r="B568" s="62" t="s">
        <v>1098</v>
      </c>
      <c r="C568" s="63">
        <v>79</v>
      </c>
      <c r="D568" s="26" t="s">
        <v>874</v>
      </c>
      <c r="E568" s="18" t="s">
        <v>245</v>
      </c>
      <c r="F568" s="18">
        <v>21759</v>
      </c>
    </row>
    <row r="569" spans="1:6" ht="31" x14ac:dyDescent="0.35">
      <c r="A569" s="61">
        <v>44028</v>
      </c>
      <c r="B569" s="62" t="s">
        <v>723</v>
      </c>
      <c r="C569" s="63">
        <v>35</v>
      </c>
      <c r="D569" s="26" t="s">
        <v>776</v>
      </c>
      <c r="E569" s="18" t="s">
        <v>896</v>
      </c>
      <c r="F569" s="18">
        <v>621821</v>
      </c>
    </row>
    <row r="570" spans="1:6" x14ac:dyDescent="0.35">
      <c r="A570" s="61">
        <v>44028</v>
      </c>
      <c r="B570" s="62" t="s">
        <v>699</v>
      </c>
      <c r="C570" s="63">
        <v>6910.5</v>
      </c>
      <c r="D570" s="26" t="s">
        <v>745</v>
      </c>
      <c r="E570" s="18" t="s">
        <v>896</v>
      </c>
      <c r="F570" s="18">
        <v>77</v>
      </c>
    </row>
    <row r="571" spans="1:6" x14ac:dyDescent="0.35">
      <c r="A571" s="61">
        <v>44028</v>
      </c>
      <c r="B571" s="62" t="s">
        <v>699</v>
      </c>
      <c r="C571" s="63">
        <v>4641.75</v>
      </c>
      <c r="D571" s="26" t="s">
        <v>745</v>
      </c>
      <c r="E571" s="18" t="s">
        <v>896</v>
      </c>
      <c r="F571" s="18">
        <v>75</v>
      </c>
    </row>
    <row r="572" spans="1:6" x14ac:dyDescent="0.35">
      <c r="A572" s="61">
        <v>44028</v>
      </c>
      <c r="B572" s="62" t="s">
        <v>699</v>
      </c>
      <c r="C572" s="63">
        <v>6131.25</v>
      </c>
      <c r="D572" s="26" t="s">
        <v>745</v>
      </c>
      <c r="E572" s="18" t="s">
        <v>896</v>
      </c>
      <c r="F572" s="18">
        <v>74</v>
      </c>
    </row>
    <row r="573" spans="1:6" x14ac:dyDescent="0.35">
      <c r="A573" s="61">
        <v>44028</v>
      </c>
      <c r="B573" s="62" t="s">
        <v>699</v>
      </c>
      <c r="C573" s="63">
        <v>9203.5</v>
      </c>
      <c r="D573" s="26" t="s">
        <v>745</v>
      </c>
      <c r="E573" s="18" t="s">
        <v>896</v>
      </c>
      <c r="F573" s="18">
        <v>73</v>
      </c>
    </row>
    <row r="574" spans="1:6" x14ac:dyDescent="0.35">
      <c r="A574" s="61">
        <v>44028</v>
      </c>
      <c r="B574" s="62" t="s">
        <v>699</v>
      </c>
      <c r="C574" s="63">
        <v>6199.5</v>
      </c>
      <c r="D574" s="26" t="s">
        <v>745</v>
      </c>
      <c r="E574" s="18" t="s">
        <v>896</v>
      </c>
      <c r="F574" s="18">
        <v>72</v>
      </c>
    </row>
    <row r="575" spans="1:6" ht="31" x14ac:dyDescent="0.35">
      <c r="A575" s="61">
        <v>44028</v>
      </c>
      <c r="B575" s="62" t="s">
        <v>705</v>
      </c>
      <c r="C575" s="63">
        <v>149753.65</v>
      </c>
      <c r="D575" s="26" t="s">
        <v>872</v>
      </c>
      <c r="E575" s="18" t="s">
        <v>322</v>
      </c>
      <c r="F575" s="18" t="s">
        <v>808</v>
      </c>
    </row>
    <row r="576" spans="1:6" x14ac:dyDescent="0.35">
      <c r="A576" s="61">
        <v>44028</v>
      </c>
      <c r="B576" s="62" t="s">
        <v>880</v>
      </c>
      <c r="C576" s="63">
        <v>2000</v>
      </c>
      <c r="D576" s="26" t="s">
        <v>769</v>
      </c>
      <c r="E576" s="18" t="s">
        <v>245</v>
      </c>
      <c r="F576" s="18" t="s">
        <v>840</v>
      </c>
    </row>
    <row r="577" spans="1:6" x14ac:dyDescent="0.35">
      <c r="A577" s="61">
        <v>44028</v>
      </c>
      <c r="B577" s="62" t="s">
        <v>492</v>
      </c>
      <c r="C577" s="63">
        <v>73.040000000000006</v>
      </c>
      <c r="D577" s="26" t="s">
        <v>762</v>
      </c>
      <c r="E577" s="18" t="s">
        <v>245</v>
      </c>
      <c r="F577" s="18">
        <v>36260</v>
      </c>
    </row>
    <row r="578" spans="1:6" x14ac:dyDescent="0.35">
      <c r="A578" s="61">
        <v>44028</v>
      </c>
      <c r="B578" s="62" t="s">
        <v>716</v>
      </c>
      <c r="C578" s="63">
        <v>436.75</v>
      </c>
      <c r="D578" s="26" t="s">
        <v>770</v>
      </c>
      <c r="E578" s="18" t="s">
        <v>245</v>
      </c>
      <c r="F578" s="18">
        <v>166693</v>
      </c>
    </row>
    <row r="579" spans="1:6" x14ac:dyDescent="0.35">
      <c r="A579" s="61">
        <v>44028</v>
      </c>
      <c r="B579" s="62" t="s">
        <v>704</v>
      </c>
      <c r="C579" s="63">
        <v>156000</v>
      </c>
      <c r="D579" s="26" t="s">
        <v>872</v>
      </c>
      <c r="E579" s="18" t="s">
        <v>322</v>
      </c>
      <c r="F579" s="18" t="s">
        <v>808</v>
      </c>
    </row>
    <row r="580" spans="1:6" x14ac:dyDescent="0.35">
      <c r="A580" s="61">
        <v>44028</v>
      </c>
      <c r="B580" s="62" t="s">
        <v>703</v>
      </c>
      <c r="C580" s="63">
        <v>53960.3</v>
      </c>
      <c r="D580" s="26" t="s">
        <v>872</v>
      </c>
      <c r="E580" s="18" t="s">
        <v>322</v>
      </c>
      <c r="F580" s="18" t="s">
        <v>808</v>
      </c>
    </row>
    <row r="581" spans="1:6" x14ac:dyDescent="0.35">
      <c r="A581" s="61">
        <v>44028</v>
      </c>
      <c r="B581" s="62" t="s">
        <v>563</v>
      </c>
      <c r="C581" s="63">
        <v>1680</v>
      </c>
      <c r="D581" s="26" t="s">
        <v>771</v>
      </c>
      <c r="E581" s="18" t="s">
        <v>250</v>
      </c>
      <c r="F581" s="18">
        <v>55975823</v>
      </c>
    </row>
    <row r="582" spans="1:6" x14ac:dyDescent="0.35">
      <c r="A582" s="61">
        <v>44028</v>
      </c>
      <c r="B582" s="62" t="s">
        <v>504</v>
      </c>
      <c r="C582" s="63">
        <v>503</v>
      </c>
      <c r="D582" s="26" t="s">
        <v>770</v>
      </c>
      <c r="E582" s="18" t="s">
        <v>245</v>
      </c>
      <c r="F582" s="18">
        <v>60865</v>
      </c>
    </row>
    <row r="583" spans="1:6" x14ac:dyDescent="0.35">
      <c r="A583" s="61">
        <v>44028</v>
      </c>
      <c r="B583" s="62" t="s">
        <v>706</v>
      </c>
      <c r="C583" s="63">
        <v>209364.4</v>
      </c>
      <c r="D583" s="26" t="s">
        <v>872</v>
      </c>
      <c r="E583" s="18" t="s">
        <v>322</v>
      </c>
      <c r="F583" s="18" t="s">
        <v>808</v>
      </c>
    </row>
    <row r="584" spans="1:6" x14ac:dyDescent="0.35">
      <c r="A584" s="61">
        <v>44028</v>
      </c>
      <c r="B584" s="62" t="s">
        <v>565</v>
      </c>
      <c r="C584" s="63">
        <v>21.97</v>
      </c>
      <c r="D584" s="26" t="s">
        <v>761</v>
      </c>
      <c r="E584" s="18" t="s">
        <v>245</v>
      </c>
      <c r="F584" s="18">
        <v>45870</v>
      </c>
    </row>
    <row r="585" spans="1:6" x14ac:dyDescent="0.35">
      <c r="A585" s="61">
        <v>44028</v>
      </c>
      <c r="B585" s="62" t="s">
        <v>565</v>
      </c>
      <c r="C585" s="63">
        <v>9.81</v>
      </c>
      <c r="D585" s="26" t="s">
        <v>875</v>
      </c>
      <c r="E585" s="18" t="s">
        <v>245</v>
      </c>
      <c r="F585" s="18" t="s">
        <v>835</v>
      </c>
    </row>
    <row r="586" spans="1:6" ht="31" x14ac:dyDescent="0.35">
      <c r="A586" s="61">
        <v>44028</v>
      </c>
      <c r="B586" s="62" t="s">
        <v>707</v>
      </c>
      <c r="C586" s="63">
        <v>168234</v>
      </c>
      <c r="D586" s="26" t="s">
        <v>872</v>
      </c>
      <c r="E586" s="18" t="s">
        <v>322</v>
      </c>
      <c r="F586" s="18" t="s">
        <v>808</v>
      </c>
    </row>
    <row r="587" spans="1:6" x14ac:dyDescent="0.35">
      <c r="A587" s="61">
        <v>44028</v>
      </c>
      <c r="B587" s="62" t="s">
        <v>509</v>
      </c>
      <c r="C587" s="63">
        <v>5056.1099999999997</v>
      </c>
      <c r="D587" s="26" t="s">
        <v>766</v>
      </c>
      <c r="E587" s="18" t="s">
        <v>245</v>
      </c>
      <c r="F587" s="18">
        <v>9855766273</v>
      </c>
    </row>
    <row r="588" spans="1:6" x14ac:dyDescent="0.35">
      <c r="A588" s="61">
        <v>44035</v>
      </c>
      <c r="B588" s="62" t="s">
        <v>13</v>
      </c>
      <c r="C588" s="63">
        <v>21.99</v>
      </c>
      <c r="D588" s="26" t="s">
        <v>876</v>
      </c>
      <c r="E588" s="18" t="s">
        <v>684</v>
      </c>
      <c r="F588" s="18" t="s">
        <v>858</v>
      </c>
    </row>
    <row r="589" spans="1:6" x14ac:dyDescent="0.35">
      <c r="A589" s="61">
        <v>44035</v>
      </c>
      <c r="B589" s="62" t="s">
        <v>13</v>
      </c>
      <c r="C589" s="63">
        <f>489.95-50</f>
        <v>439.95</v>
      </c>
      <c r="D589" s="26" t="s">
        <v>748</v>
      </c>
      <c r="E589" s="18" t="s">
        <v>684</v>
      </c>
      <c r="F589" s="18" t="s">
        <v>810</v>
      </c>
    </row>
    <row r="590" spans="1:6" x14ac:dyDescent="0.35">
      <c r="A590" s="61">
        <v>44035</v>
      </c>
      <c r="B590" s="62" t="s">
        <v>13</v>
      </c>
      <c r="C590" s="63">
        <v>97.98</v>
      </c>
      <c r="D590" s="26" t="s">
        <v>748</v>
      </c>
      <c r="E590" s="18" t="s">
        <v>684</v>
      </c>
      <c r="F590" s="18" t="s">
        <v>811</v>
      </c>
    </row>
    <row r="591" spans="1:6" x14ac:dyDescent="0.35">
      <c r="A591" s="61">
        <v>44035</v>
      </c>
      <c r="B591" s="62" t="s">
        <v>13</v>
      </c>
      <c r="C591" s="63">
        <v>48.99</v>
      </c>
      <c r="D591" s="26" t="s">
        <v>748</v>
      </c>
      <c r="E591" s="18" t="s">
        <v>684</v>
      </c>
      <c r="F591" s="18" t="s">
        <v>812</v>
      </c>
    </row>
    <row r="592" spans="1:6" x14ac:dyDescent="0.35">
      <c r="A592" s="61">
        <v>44035</v>
      </c>
      <c r="B592" s="62" t="s">
        <v>13</v>
      </c>
      <c r="C592" s="63">
        <v>48.99</v>
      </c>
      <c r="D592" s="26" t="s">
        <v>748</v>
      </c>
      <c r="E592" s="18" t="s">
        <v>684</v>
      </c>
      <c r="F592" s="18" t="s">
        <v>813</v>
      </c>
    </row>
    <row r="593" spans="1:6" x14ac:dyDescent="0.35">
      <c r="A593" s="61">
        <v>44035</v>
      </c>
      <c r="B593" s="62" t="s">
        <v>13</v>
      </c>
      <c r="C593" s="63">
        <v>229.99</v>
      </c>
      <c r="D593" s="26" t="s">
        <v>748</v>
      </c>
      <c r="E593" s="18" t="s">
        <v>684</v>
      </c>
      <c r="F593" s="18" t="s">
        <v>814</v>
      </c>
    </row>
    <row r="594" spans="1:6" x14ac:dyDescent="0.35">
      <c r="A594" s="61">
        <v>44035</v>
      </c>
      <c r="B594" s="62" t="s">
        <v>13</v>
      </c>
      <c r="C594" s="63">
        <v>165.99</v>
      </c>
      <c r="D594" s="26" t="s">
        <v>752</v>
      </c>
      <c r="E594" s="18" t="s">
        <v>259</v>
      </c>
      <c r="F594" s="18" t="s">
        <v>821</v>
      </c>
    </row>
    <row r="595" spans="1:6" x14ac:dyDescent="0.35">
      <c r="A595" s="61">
        <v>44035</v>
      </c>
      <c r="B595" s="62" t="s">
        <v>13</v>
      </c>
      <c r="C595" s="63">
        <v>31.98</v>
      </c>
      <c r="D595" s="26" t="s">
        <v>752</v>
      </c>
      <c r="E595" s="18" t="s">
        <v>259</v>
      </c>
      <c r="F595" s="18" t="s">
        <v>822</v>
      </c>
    </row>
    <row r="596" spans="1:6" x14ac:dyDescent="0.35">
      <c r="A596" s="61">
        <v>44035</v>
      </c>
      <c r="B596" s="62" t="s">
        <v>13</v>
      </c>
      <c r="C596" s="63">
        <v>25.99</v>
      </c>
      <c r="D596" s="26" t="s">
        <v>752</v>
      </c>
      <c r="E596" s="18" t="s">
        <v>259</v>
      </c>
      <c r="F596" s="18" t="s">
        <v>823</v>
      </c>
    </row>
    <row r="597" spans="1:6" x14ac:dyDescent="0.35">
      <c r="A597" s="61">
        <v>44035</v>
      </c>
      <c r="B597" s="62" t="s">
        <v>13</v>
      </c>
      <c r="C597" s="63">
        <v>25.99</v>
      </c>
      <c r="D597" s="26" t="s">
        <v>752</v>
      </c>
      <c r="E597" s="18" t="s">
        <v>259</v>
      </c>
      <c r="F597" s="18" t="s">
        <v>824</v>
      </c>
    </row>
    <row r="598" spans="1:6" x14ac:dyDescent="0.35">
      <c r="A598" s="61">
        <v>44035</v>
      </c>
      <c r="B598" s="62" t="s">
        <v>13</v>
      </c>
      <c r="C598" s="63">
        <v>424.75</v>
      </c>
      <c r="D598" s="26" t="s">
        <v>891</v>
      </c>
      <c r="E598" s="18" t="s">
        <v>318</v>
      </c>
      <c r="F598" s="18" t="s">
        <v>842</v>
      </c>
    </row>
    <row r="599" spans="1:6" x14ac:dyDescent="0.35">
      <c r="A599" s="61">
        <v>44035</v>
      </c>
      <c r="B599" s="62" t="s">
        <v>13</v>
      </c>
      <c r="C599" s="63">
        <v>33.22</v>
      </c>
      <c r="D599" s="26" t="s">
        <v>891</v>
      </c>
      <c r="E599" s="18" t="s">
        <v>318</v>
      </c>
      <c r="F599" s="18" t="s">
        <v>843</v>
      </c>
    </row>
    <row r="600" spans="1:6" x14ac:dyDescent="0.35">
      <c r="A600" s="61">
        <v>44035</v>
      </c>
      <c r="B600" s="62" t="s">
        <v>13</v>
      </c>
      <c r="C600" s="63">
        <v>55.96</v>
      </c>
      <c r="D600" s="26" t="s">
        <v>891</v>
      </c>
      <c r="E600" s="18" t="s">
        <v>318</v>
      </c>
      <c r="F600" s="18" t="s">
        <v>844</v>
      </c>
    </row>
    <row r="601" spans="1:6" x14ac:dyDescent="0.35">
      <c r="A601" s="61">
        <v>44035</v>
      </c>
      <c r="B601" s="62" t="s">
        <v>13</v>
      </c>
      <c r="C601" s="63">
        <v>48.84</v>
      </c>
      <c r="D601" s="26" t="s">
        <v>891</v>
      </c>
      <c r="E601" s="18" t="s">
        <v>318</v>
      </c>
      <c r="F601" s="18" t="s">
        <v>845</v>
      </c>
    </row>
    <row r="602" spans="1:6" x14ac:dyDescent="0.35">
      <c r="A602" s="61">
        <v>44035</v>
      </c>
      <c r="B602" s="62" t="s">
        <v>13</v>
      </c>
      <c r="C602" s="63">
        <v>1740</v>
      </c>
      <c r="D602" s="26" t="s">
        <v>891</v>
      </c>
      <c r="E602" s="18" t="s">
        <v>318</v>
      </c>
      <c r="F602" s="18" t="s">
        <v>846</v>
      </c>
    </row>
    <row r="603" spans="1:6" ht="31" x14ac:dyDescent="0.35">
      <c r="A603" s="61">
        <v>44035</v>
      </c>
      <c r="B603" s="62" t="s">
        <v>523</v>
      </c>
      <c r="C603" s="63">
        <v>4525.57</v>
      </c>
      <c r="D603" s="26" t="s">
        <v>757</v>
      </c>
      <c r="E603" s="18" t="s">
        <v>249</v>
      </c>
      <c r="F603" s="18" t="s">
        <v>833</v>
      </c>
    </row>
    <row r="604" spans="1:6" ht="31" x14ac:dyDescent="0.35">
      <c r="A604" s="61">
        <v>44035</v>
      </c>
      <c r="B604" s="62" t="s">
        <v>720</v>
      </c>
      <c r="C604" s="63">
        <v>2255</v>
      </c>
      <c r="D604" s="26" t="s">
        <v>877</v>
      </c>
      <c r="E604" s="18" t="s">
        <v>318</v>
      </c>
      <c r="F604" s="18" t="s">
        <v>848</v>
      </c>
    </row>
    <row r="605" spans="1:6" x14ac:dyDescent="0.35">
      <c r="A605" s="61">
        <v>44035</v>
      </c>
      <c r="B605" s="62" t="s">
        <v>722</v>
      </c>
      <c r="C605" s="63">
        <v>646</v>
      </c>
      <c r="D605" s="26" t="s">
        <v>775</v>
      </c>
      <c r="E605" s="18" t="s">
        <v>318</v>
      </c>
      <c r="F605" s="18">
        <v>74309</v>
      </c>
    </row>
    <row r="606" spans="1:6" x14ac:dyDescent="0.35">
      <c r="A606" s="61">
        <v>44035</v>
      </c>
      <c r="B606" s="62" t="s">
        <v>531</v>
      </c>
      <c r="C606" s="63">
        <v>1628.25</v>
      </c>
      <c r="D606" s="26" t="s">
        <v>878</v>
      </c>
      <c r="E606" s="18" t="s">
        <v>252</v>
      </c>
      <c r="F606" s="18" t="s">
        <v>830</v>
      </c>
    </row>
    <row r="607" spans="1:6" x14ac:dyDescent="0.35">
      <c r="A607" s="61">
        <v>44035</v>
      </c>
      <c r="B607" s="62" t="s">
        <v>718</v>
      </c>
      <c r="C607" s="63">
        <v>557</v>
      </c>
      <c r="D607" s="26" t="s">
        <v>772</v>
      </c>
      <c r="E607" s="18" t="s">
        <v>318</v>
      </c>
      <c r="F607" s="18">
        <v>55549</v>
      </c>
    </row>
    <row r="608" spans="1:6" x14ac:dyDescent="0.35">
      <c r="A608" s="61">
        <v>44035</v>
      </c>
      <c r="B608" s="62" t="s">
        <v>718</v>
      </c>
      <c r="C608" s="63">
        <v>1114</v>
      </c>
      <c r="D608" s="26" t="s">
        <v>772</v>
      </c>
      <c r="E608" s="18" t="s">
        <v>318</v>
      </c>
      <c r="F608" s="18">
        <v>55664</v>
      </c>
    </row>
    <row r="609" spans="1:6" x14ac:dyDescent="0.35">
      <c r="A609" s="61">
        <v>44035</v>
      </c>
      <c r="B609" s="62" t="s">
        <v>487</v>
      </c>
      <c r="C609" s="63">
        <v>3325.11</v>
      </c>
      <c r="D609" s="26" t="s">
        <v>747</v>
      </c>
      <c r="E609" s="18" t="s">
        <v>489</v>
      </c>
      <c r="F609" s="18" t="s">
        <v>807</v>
      </c>
    </row>
    <row r="610" spans="1:6" x14ac:dyDescent="0.35">
      <c r="A610" s="61">
        <v>44035</v>
      </c>
      <c r="B610" s="62" t="s">
        <v>539</v>
      </c>
      <c r="C610" s="63">
        <v>1104.8</v>
      </c>
      <c r="D610" s="26" t="s">
        <v>756</v>
      </c>
      <c r="E610" s="18" t="s">
        <v>249</v>
      </c>
      <c r="F610" s="18">
        <v>9556088814</v>
      </c>
    </row>
    <row r="611" spans="1:6" x14ac:dyDescent="0.35">
      <c r="A611" s="61">
        <v>44035</v>
      </c>
      <c r="B611" s="62" t="s">
        <v>539</v>
      </c>
      <c r="C611" s="63">
        <v>1657.2</v>
      </c>
      <c r="D611" s="26" t="s">
        <v>756</v>
      </c>
      <c r="E611" s="18" t="s">
        <v>249</v>
      </c>
      <c r="F611" s="18">
        <v>9556308303</v>
      </c>
    </row>
    <row r="612" spans="1:6" x14ac:dyDescent="0.35">
      <c r="A612" s="61">
        <v>44035</v>
      </c>
      <c r="B612" s="62" t="s">
        <v>539</v>
      </c>
      <c r="C612" s="63">
        <v>1104.8</v>
      </c>
      <c r="D612" s="26" t="s">
        <v>756</v>
      </c>
      <c r="E612" s="18" t="s">
        <v>249</v>
      </c>
      <c r="F612" s="18">
        <v>9556603836</v>
      </c>
    </row>
    <row r="613" spans="1:6" x14ac:dyDescent="0.35">
      <c r="A613" s="61">
        <v>44035</v>
      </c>
      <c r="B613" s="62" t="s">
        <v>539</v>
      </c>
      <c r="C613" s="63">
        <v>552.4</v>
      </c>
      <c r="D613" s="26" t="s">
        <v>756</v>
      </c>
      <c r="E613" s="18" t="s">
        <v>249</v>
      </c>
      <c r="F613" s="18">
        <v>9567061701</v>
      </c>
    </row>
    <row r="614" spans="1:6" ht="31" x14ac:dyDescent="0.35">
      <c r="A614" s="61">
        <v>44035</v>
      </c>
      <c r="B614" s="62" t="s">
        <v>689</v>
      </c>
      <c r="C614" s="63">
        <v>86.5</v>
      </c>
      <c r="D614" s="26" t="s">
        <v>725</v>
      </c>
      <c r="E614" s="18" t="s">
        <v>311</v>
      </c>
      <c r="F614" s="18" t="s">
        <v>782</v>
      </c>
    </row>
    <row r="615" spans="1:6" x14ac:dyDescent="0.35">
      <c r="A615" s="61">
        <v>44035</v>
      </c>
      <c r="B615" s="62" t="s">
        <v>721</v>
      </c>
      <c r="C615" s="63">
        <v>500</v>
      </c>
      <c r="D615" s="26" t="s">
        <v>774</v>
      </c>
      <c r="E615" s="18" t="s">
        <v>318</v>
      </c>
      <c r="F615" s="18">
        <v>4027</v>
      </c>
    </row>
    <row r="616" spans="1:6" x14ac:dyDescent="0.35">
      <c r="A616" s="61">
        <v>44035</v>
      </c>
      <c r="B616" s="62" t="s">
        <v>563</v>
      </c>
      <c r="C616" s="63">
        <v>1680</v>
      </c>
      <c r="D616" s="26" t="s">
        <v>771</v>
      </c>
      <c r="E616" s="18" t="s">
        <v>250</v>
      </c>
      <c r="F616" s="18">
        <v>56005535</v>
      </c>
    </row>
    <row r="617" spans="1:6" x14ac:dyDescent="0.35">
      <c r="A617" s="61">
        <v>44035</v>
      </c>
      <c r="B617" s="62" t="s">
        <v>19</v>
      </c>
      <c r="C617" s="63">
        <v>31.35</v>
      </c>
      <c r="D617" s="26" t="s">
        <v>166</v>
      </c>
      <c r="E617" s="18" t="s">
        <v>259</v>
      </c>
      <c r="F617" s="18">
        <v>57526</v>
      </c>
    </row>
    <row r="618" spans="1:6" x14ac:dyDescent="0.35">
      <c r="A618" s="61">
        <v>44035</v>
      </c>
      <c r="B618" s="62" t="s">
        <v>19</v>
      </c>
      <c r="C618" s="63">
        <v>17.55</v>
      </c>
      <c r="D618" s="26" t="s">
        <v>166</v>
      </c>
      <c r="E618" s="18" t="s">
        <v>259</v>
      </c>
      <c r="F618" s="18">
        <v>79277</v>
      </c>
    </row>
    <row r="619" spans="1:6" x14ac:dyDescent="0.35">
      <c r="A619" s="61">
        <v>44035</v>
      </c>
      <c r="B619" s="62" t="s">
        <v>73</v>
      </c>
      <c r="C619" s="63">
        <v>1429.7</v>
      </c>
      <c r="D619" s="26" t="s">
        <v>750</v>
      </c>
      <c r="E619" s="18" t="s">
        <v>241</v>
      </c>
      <c r="F619" s="18">
        <v>79304788</v>
      </c>
    </row>
    <row r="620" spans="1:6" x14ac:dyDescent="0.35">
      <c r="A620" s="61">
        <v>44035</v>
      </c>
      <c r="B620" s="62" t="s">
        <v>73</v>
      </c>
      <c r="C620" s="63">
        <v>1633.65</v>
      </c>
      <c r="D620" s="26" t="s">
        <v>751</v>
      </c>
      <c r="E620" s="18" t="s">
        <v>240</v>
      </c>
      <c r="F620" s="18">
        <v>79304787</v>
      </c>
    </row>
    <row r="621" spans="1:6" x14ac:dyDescent="0.35">
      <c r="A621" s="61">
        <v>44035</v>
      </c>
      <c r="B621" s="62" t="s">
        <v>719</v>
      </c>
      <c r="C621" s="63">
        <v>130</v>
      </c>
      <c r="D621" s="26" t="s">
        <v>773</v>
      </c>
      <c r="E621" s="18" t="s">
        <v>318</v>
      </c>
      <c r="F621" s="18" t="s">
        <v>847</v>
      </c>
    </row>
    <row r="622" spans="1:6" x14ac:dyDescent="0.35">
      <c r="A622" s="61">
        <v>44042</v>
      </c>
      <c r="B622" s="62" t="s">
        <v>13</v>
      </c>
      <c r="C622" s="63">
        <v>25.17</v>
      </c>
      <c r="D622" s="26" t="s">
        <v>727</v>
      </c>
      <c r="E622" s="18" t="s">
        <v>311</v>
      </c>
      <c r="F622" s="18" t="s">
        <v>786</v>
      </c>
    </row>
    <row r="623" spans="1:6" x14ac:dyDescent="0.35">
      <c r="A623" s="61">
        <v>44042</v>
      </c>
      <c r="B623" s="62" t="s">
        <v>13</v>
      </c>
      <c r="C623" s="63">
        <v>15.99</v>
      </c>
      <c r="D623" s="26" t="s">
        <v>739</v>
      </c>
      <c r="E623" s="18" t="s">
        <v>244</v>
      </c>
      <c r="F623" s="18" t="s">
        <v>791</v>
      </c>
    </row>
    <row r="624" spans="1:6" x14ac:dyDescent="0.35">
      <c r="A624" s="61">
        <v>44042</v>
      </c>
      <c r="B624" s="62" t="s">
        <v>13</v>
      </c>
      <c r="C624" s="63">
        <v>244.95</v>
      </c>
      <c r="D624" s="26" t="s">
        <v>748</v>
      </c>
      <c r="E624" s="18" t="s">
        <v>684</v>
      </c>
      <c r="F624" s="18" t="s">
        <v>815</v>
      </c>
    </row>
    <row r="625" spans="1:6" x14ac:dyDescent="0.35">
      <c r="A625" s="61">
        <v>44042</v>
      </c>
      <c r="B625" s="62" t="s">
        <v>13</v>
      </c>
      <c r="C625" s="63">
        <v>26.19</v>
      </c>
      <c r="D625" s="26" t="s">
        <v>731</v>
      </c>
      <c r="E625" s="18" t="s">
        <v>243</v>
      </c>
      <c r="F625" s="18" t="s">
        <v>789</v>
      </c>
    </row>
    <row r="626" spans="1:6" x14ac:dyDescent="0.35">
      <c r="A626" s="61">
        <v>44042</v>
      </c>
      <c r="B626" s="62" t="s">
        <v>13</v>
      </c>
      <c r="C626" s="63">
        <v>101.98</v>
      </c>
      <c r="D626" s="26" t="s">
        <v>27</v>
      </c>
      <c r="E626" s="18" t="s">
        <v>240</v>
      </c>
      <c r="F626" s="18" t="s">
        <v>818</v>
      </c>
    </row>
    <row r="627" spans="1:6" x14ac:dyDescent="0.35">
      <c r="A627" s="61">
        <v>44042</v>
      </c>
      <c r="B627" s="62" t="s">
        <v>479</v>
      </c>
      <c r="C627" s="63">
        <v>1502.36</v>
      </c>
      <c r="D627" s="26" t="s">
        <v>767</v>
      </c>
      <c r="E627" s="18" t="s">
        <v>245</v>
      </c>
      <c r="F627" s="18" t="s">
        <v>838</v>
      </c>
    </row>
    <row r="628" spans="1:6" x14ac:dyDescent="0.35">
      <c r="A628" s="61">
        <v>44042</v>
      </c>
      <c r="B628" s="62" t="s">
        <v>479</v>
      </c>
      <c r="C628" s="63">
        <v>192.78</v>
      </c>
      <c r="D628" s="26" t="s">
        <v>768</v>
      </c>
      <c r="E628" s="18" t="s">
        <v>245</v>
      </c>
      <c r="F628" s="18" t="s">
        <v>839</v>
      </c>
    </row>
    <row r="629" spans="1:6" x14ac:dyDescent="0.35">
      <c r="A629" s="61">
        <v>44042</v>
      </c>
      <c r="B629" s="62" t="s">
        <v>64</v>
      </c>
      <c r="C629" s="63">
        <v>741.87</v>
      </c>
      <c r="D629" s="26" t="s">
        <v>730</v>
      </c>
      <c r="E629" s="18" t="s">
        <v>311</v>
      </c>
      <c r="F629" s="18" t="s">
        <v>788</v>
      </c>
    </row>
    <row r="630" spans="1:6" x14ac:dyDescent="0.35">
      <c r="A630" s="61">
        <v>44042</v>
      </c>
      <c r="B630" s="62" t="s">
        <v>64</v>
      </c>
      <c r="C630" s="63">
        <v>247.29</v>
      </c>
      <c r="D630" s="26" t="s">
        <v>730</v>
      </c>
      <c r="E630" s="18" t="s">
        <v>244</v>
      </c>
      <c r="F630" s="18" t="s">
        <v>788</v>
      </c>
    </row>
    <row r="631" spans="1:6" x14ac:dyDescent="0.35">
      <c r="A631" s="61">
        <v>44042</v>
      </c>
      <c r="B631" s="62" t="s">
        <v>698</v>
      </c>
      <c r="C631" s="63">
        <f>531+42.48</f>
        <v>573.48</v>
      </c>
      <c r="D631" s="26" t="s">
        <v>744</v>
      </c>
      <c r="E631" s="18" t="s">
        <v>244</v>
      </c>
      <c r="F631" s="18" t="s">
        <v>798</v>
      </c>
    </row>
    <row r="632" spans="1:6" x14ac:dyDescent="0.35">
      <c r="A632" s="61">
        <v>44042</v>
      </c>
      <c r="B632" s="62" t="s">
        <v>697</v>
      </c>
      <c r="C632" s="63">
        <v>162.5</v>
      </c>
      <c r="D632" s="26" t="s">
        <v>742</v>
      </c>
      <c r="E632" s="18" t="s">
        <v>244</v>
      </c>
      <c r="F632" s="18" t="s">
        <v>792</v>
      </c>
    </row>
    <row r="633" spans="1:6" x14ac:dyDescent="0.35">
      <c r="A633" s="61">
        <v>44042</v>
      </c>
      <c r="B633" s="62" t="s">
        <v>697</v>
      </c>
      <c r="C633" s="63">
        <v>162.5</v>
      </c>
      <c r="D633" s="26" t="s">
        <v>742</v>
      </c>
      <c r="E633" s="18" t="s">
        <v>244</v>
      </c>
      <c r="F633" s="18" t="s">
        <v>793</v>
      </c>
    </row>
    <row r="634" spans="1:6" x14ac:dyDescent="0.35">
      <c r="A634" s="61">
        <v>44042</v>
      </c>
      <c r="B634" s="62" t="s">
        <v>697</v>
      </c>
      <c r="C634" s="63">
        <v>162.5</v>
      </c>
      <c r="D634" s="26" t="s">
        <v>742</v>
      </c>
      <c r="E634" s="18" t="s">
        <v>244</v>
      </c>
      <c r="F634" s="18" t="s">
        <v>794</v>
      </c>
    </row>
    <row r="635" spans="1:6" x14ac:dyDescent="0.35">
      <c r="A635" s="61">
        <v>44042</v>
      </c>
      <c r="B635" s="62" t="s">
        <v>697</v>
      </c>
      <c r="C635" s="63">
        <v>162.5</v>
      </c>
      <c r="D635" s="26" t="s">
        <v>742</v>
      </c>
      <c r="E635" s="18" t="s">
        <v>244</v>
      </c>
      <c r="F635" s="18" t="s">
        <v>795</v>
      </c>
    </row>
    <row r="636" spans="1:6" x14ac:dyDescent="0.35">
      <c r="A636" s="61">
        <v>44042</v>
      </c>
      <c r="B636" s="62" t="s">
        <v>697</v>
      </c>
      <c r="C636" s="63">
        <v>162.5</v>
      </c>
      <c r="D636" s="26" t="s">
        <v>742</v>
      </c>
      <c r="E636" s="18" t="s">
        <v>244</v>
      </c>
      <c r="F636" s="18" t="s">
        <v>796</v>
      </c>
    </row>
    <row r="637" spans="1:6" x14ac:dyDescent="0.35">
      <c r="A637" s="61">
        <v>44042</v>
      </c>
      <c r="B637" s="62" t="s">
        <v>697</v>
      </c>
      <c r="C637" s="63">
        <v>162.5</v>
      </c>
      <c r="D637" s="26" t="s">
        <v>742</v>
      </c>
      <c r="E637" s="18" t="s">
        <v>244</v>
      </c>
      <c r="F637" s="18" t="s">
        <v>797</v>
      </c>
    </row>
    <row r="638" spans="1:6" x14ac:dyDescent="0.35">
      <c r="A638" s="61">
        <v>44042</v>
      </c>
      <c r="B638" s="62" t="s">
        <v>85</v>
      </c>
      <c r="C638" s="63">
        <v>4961</v>
      </c>
      <c r="D638" s="26" t="s">
        <v>84</v>
      </c>
      <c r="E638" s="18" t="s">
        <v>240</v>
      </c>
      <c r="F638" s="18">
        <v>1954</v>
      </c>
    </row>
    <row r="639" spans="1:6" x14ac:dyDescent="0.35">
      <c r="A639" s="61">
        <v>44042</v>
      </c>
      <c r="B639" s="62" t="s">
        <v>85</v>
      </c>
      <c r="C639" s="63">
        <v>4980</v>
      </c>
      <c r="D639" s="26" t="s">
        <v>84</v>
      </c>
      <c r="E639" s="18" t="s">
        <v>240</v>
      </c>
      <c r="F639" s="18">
        <v>1953</v>
      </c>
    </row>
    <row r="640" spans="1:6" x14ac:dyDescent="0.35">
      <c r="A640" s="61">
        <v>44042</v>
      </c>
      <c r="B640" s="62" t="s">
        <v>717</v>
      </c>
      <c r="C640" s="63">
        <v>750</v>
      </c>
      <c r="D640" s="26" t="s">
        <v>879</v>
      </c>
      <c r="E640" s="18" t="s">
        <v>245</v>
      </c>
      <c r="F640" s="18">
        <v>3358</v>
      </c>
    </row>
    <row r="641" spans="1:6" x14ac:dyDescent="0.35">
      <c r="A641" s="61">
        <v>44042</v>
      </c>
      <c r="B641" s="62" t="s">
        <v>717</v>
      </c>
      <c r="C641" s="63">
        <v>2000</v>
      </c>
      <c r="D641" s="26" t="s">
        <v>879</v>
      </c>
      <c r="E641" s="18" t="s">
        <v>245</v>
      </c>
      <c r="F641" s="18">
        <v>3372</v>
      </c>
    </row>
    <row r="642" spans="1:6" x14ac:dyDescent="0.35">
      <c r="A642" s="61">
        <v>44042</v>
      </c>
      <c r="B642" s="62" t="s">
        <v>717</v>
      </c>
      <c r="C642" s="63">
        <v>3000</v>
      </c>
      <c r="D642" s="26" t="s">
        <v>879</v>
      </c>
      <c r="E642" s="18" t="s">
        <v>245</v>
      </c>
      <c r="F642" s="18">
        <v>3351</v>
      </c>
    </row>
    <row r="643" spans="1:6" ht="31" x14ac:dyDescent="0.35">
      <c r="A643" s="61">
        <v>44042</v>
      </c>
      <c r="B643" s="62" t="s">
        <v>885</v>
      </c>
      <c r="C643" s="63">
        <v>33281.629999999997</v>
      </c>
      <c r="D643" s="18" t="s">
        <v>886</v>
      </c>
      <c r="E643" s="18" t="s">
        <v>259</v>
      </c>
      <c r="F643" s="18" t="s">
        <v>887</v>
      </c>
    </row>
    <row r="644" spans="1:6" x14ac:dyDescent="0.35">
      <c r="A644" s="61">
        <v>44042</v>
      </c>
      <c r="B644" s="62" t="s">
        <v>539</v>
      </c>
      <c r="C644" s="63">
        <v>49.4</v>
      </c>
      <c r="D644" s="26" t="s">
        <v>890</v>
      </c>
      <c r="E644" s="18" t="s">
        <v>244</v>
      </c>
      <c r="F644" s="18">
        <v>9554638487</v>
      </c>
    </row>
    <row r="645" spans="1:6" x14ac:dyDescent="0.35">
      <c r="A645" s="61">
        <v>44042</v>
      </c>
      <c r="B645" s="62" t="s">
        <v>539</v>
      </c>
      <c r="C645" s="63">
        <v>10.1</v>
      </c>
      <c r="D645" s="26" t="s">
        <v>735</v>
      </c>
      <c r="E645" s="18" t="s">
        <v>243</v>
      </c>
      <c r="F645" s="18">
        <v>9538780207</v>
      </c>
    </row>
    <row r="646" spans="1:6" x14ac:dyDescent="0.35">
      <c r="A646" s="61">
        <v>44042</v>
      </c>
      <c r="B646" s="62" t="s">
        <v>22</v>
      </c>
      <c r="C646" s="63">
        <v>241.17</v>
      </c>
      <c r="D646" s="26" t="s">
        <v>729</v>
      </c>
      <c r="E646" s="18" t="s">
        <v>311</v>
      </c>
      <c r="F646" s="18" t="s">
        <v>787</v>
      </c>
    </row>
    <row r="647" spans="1:6" x14ac:dyDescent="0.35">
      <c r="A647" s="61">
        <v>44042</v>
      </c>
      <c r="B647" s="62" t="s">
        <v>22</v>
      </c>
      <c r="C647" s="63">
        <v>1447.02</v>
      </c>
      <c r="D647" s="26" t="s">
        <v>729</v>
      </c>
      <c r="E647" s="18" t="s">
        <v>244</v>
      </c>
      <c r="F647" s="18" t="s">
        <v>787</v>
      </c>
    </row>
    <row r="648" spans="1:6" x14ac:dyDescent="0.35">
      <c r="A648" s="61">
        <v>44042</v>
      </c>
      <c r="B648" s="62" t="s">
        <v>889</v>
      </c>
      <c r="C648" s="63">
        <v>12679.58</v>
      </c>
      <c r="D648" s="26" t="s">
        <v>543</v>
      </c>
      <c r="E648" s="18" t="s">
        <v>489</v>
      </c>
      <c r="F648" s="18">
        <v>43983</v>
      </c>
    </row>
    <row r="649" spans="1:6" x14ac:dyDescent="0.35">
      <c r="A649" s="61">
        <v>44042</v>
      </c>
      <c r="B649" s="62" t="s">
        <v>544</v>
      </c>
      <c r="C649" s="63">
        <v>20460</v>
      </c>
      <c r="D649" s="26" t="s">
        <v>545</v>
      </c>
      <c r="E649" s="18" t="s">
        <v>245</v>
      </c>
      <c r="F649" s="18" t="s">
        <v>841</v>
      </c>
    </row>
    <row r="650" spans="1:6" ht="31" x14ac:dyDescent="0.35">
      <c r="A650" s="61">
        <v>44042</v>
      </c>
      <c r="B650" s="62" t="s">
        <v>695</v>
      </c>
      <c r="C650" s="63">
        <v>806.8</v>
      </c>
      <c r="D650" s="26" t="s">
        <v>859</v>
      </c>
      <c r="E650" s="18" t="s">
        <v>684</v>
      </c>
      <c r="F650" s="18">
        <v>421084571</v>
      </c>
    </row>
    <row r="651" spans="1:6" ht="31" x14ac:dyDescent="0.35">
      <c r="A651" s="61">
        <v>44042</v>
      </c>
      <c r="B651" s="62" t="s">
        <v>695</v>
      </c>
      <c r="C651" s="63">
        <v>1658.3</v>
      </c>
      <c r="D651" s="26" t="s">
        <v>860</v>
      </c>
      <c r="E651" s="18" t="s">
        <v>684</v>
      </c>
      <c r="F651" s="18">
        <v>421084571</v>
      </c>
    </row>
    <row r="652" spans="1:6" ht="31" x14ac:dyDescent="0.35">
      <c r="A652" s="61">
        <v>44042</v>
      </c>
      <c r="B652" s="62" t="s">
        <v>695</v>
      </c>
      <c r="C652" s="63">
        <v>143.68</v>
      </c>
      <c r="D652" s="26" t="s">
        <v>738</v>
      </c>
      <c r="E652" s="18" t="s">
        <v>244</v>
      </c>
      <c r="F652" s="18">
        <v>99843</v>
      </c>
    </row>
    <row r="653" spans="1:6" x14ac:dyDescent="0.35">
      <c r="A653" s="61">
        <v>44042</v>
      </c>
      <c r="B653" s="62" t="s">
        <v>690</v>
      </c>
      <c r="C653" s="63">
        <v>999</v>
      </c>
      <c r="D653" s="26" t="s">
        <v>728</v>
      </c>
      <c r="E653" s="18" t="s">
        <v>311</v>
      </c>
      <c r="F653" s="18">
        <v>157003</v>
      </c>
    </row>
    <row r="654" spans="1:6" x14ac:dyDescent="0.35">
      <c r="A654" s="61">
        <v>44042</v>
      </c>
      <c r="B654" s="62" t="s">
        <v>869</v>
      </c>
      <c r="C654" s="63">
        <v>9798.48</v>
      </c>
      <c r="D654" s="26" t="s">
        <v>754</v>
      </c>
      <c r="E654" s="18" t="s">
        <v>777</v>
      </c>
      <c r="F654" s="18" t="s">
        <v>881</v>
      </c>
    </row>
    <row r="655" spans="1:6" x14ac:dyDescent="0.35">
      <c r="A655" s="61">
        <v>44042</v>
      </c>
      <c r="B655" s="62" t="s">
        <v>497</v>
      </c>
      <c r="C655" s="63">
        <v>61.9</v>
      </c>
      <c r="D655" s="26" t="s">
        <v>166</v>
      </c>
      <c r="E655" s="18" t="s">
        <v>311</v>
      </c>
      <c r="F655" s="18">
        <v>485790165001</v>
      </c>
    </row>
    <row r="656" spans="1:6" x14ac:dyDescent="0.35">
      <c r="A656" s="61">
        <v>44042</v>
      </c>
      <c r="B656" s="62" t="s">
        <v>497</v>
      </c>
      <c r="C656" s="63">
        <v>77.36</v>
      </c>
      <c r="D656" s="26" t="s">
        <v>166</v>
      </c>
      <c r="E656" s="18" t="s">
        <v>311</v>
      </c>
      <c r="F656" s="18" t="s">
        <v>780</v>
      </c>
    </row>
    <row r="657" spans="1:6" x14ac:dyDescent="0.35">
      <c r="A657" s="61">
        <v>44042</v>
      </c>
      <c r="B657" s="62" t="s">
        <v>497</v>
      </c>
      <c r="C657" s="63">
        <v>98.99</v>
      </c>
      <c r="D657" s="26" t="s">
        <v>166</v>
      </c>
      <c r="E657" s="18" t="s">
        <v>311</v>
      </c>
      <c r="F657" s="18">
        <v>501876629001</v>
      </c>
    </row>
    <row r="658" spans="1:6" x14ac:dyDescent="0.35">
      <c r="A658" s="61">
        <v>44042</v>
      </c>
      <c r="B658" s="62" t="s">
        <v>70</v>
      </c>
      <c r="C658" s="63">
        <v>300</v>
      </c>
      <c r="D658" s="26" t="s">
        <v>71</v>
      </c>
      <c r="E658" s="18" t="s">
        <v>243</v>
      </c>
      <c r="F658" s="18">
        <v>123927</v>
      </c>
    </row>
    <row r="659" spans="1:6" x14ac:dyDescent="0.35">
      <c r="A659" s="61">
        <v>44042</v>
      </c>
      <c r="B659" s="62" t="s">
        <v>861</v>
      </c>
      <c r="C659" s="63">
        <f>70.35+10.55</f>
        <v>80.899999999999991</v>
      </c>
      <c r="D659" s="26" t="s">
        <v>854</v>
      </c>
      <c r="E659" s="18" t="s">
        <v>684</v>
      </c>
      <c r="F659" s="18">
        <v>23545001</v>
      </c>
    </row>
    <row r="660" spans="1:6" ht="31" x14ac:dyDescent="0.35">
      <c r="A660" s="61">
        <v>44042</v>
      </c>
      <c r="B660" s="62" t="s">
        <v>711</v>
      </c>
      <c r="C660" s="63">
        <v>3640</v>
      </c>
      <c r="D660" s="26" t="s">
        <v>755</v>
      </c>
      <c r="E660" s="18" t="s">
        <v>252</v>
      </c>
      <c r="F660" s="18" t="s">
        <v>831</v>
      </c>
    </row>
    <row r="661" spans="1:6" ht="31" x14ac:dyDescent="0.35">
      <c r="A661" s="61">
        <v>44042</v>
      </c>
      <c r="B661" s="62" t="s">
        <v>711</v>
      </c>
      <c r="C661" s="63">
        <v>5120</v>
      </c>
      <c r="D661" s="26" t="s">
        <v>1284</v>
      </c>
      <c r="E661" s="18" t="s">
        <v>252</v>
      </c>
      <c r="F661" s="18" t="s">
        <v>832</v>
      </c>
    </row>
    <row r="662" spans="1:6" x14ac:dyDescent="0.35">
      <c r="A662" s="61">
        <v>44042</v>
      </c>
      <c r="B662" s="62" t="s">
        <v>563</v>
      </c>
      <c r="C662" s="63">
        <v>1344</v>
      </c>
      <c r="D662" s="26" t="s">
        <v>771</v>
      </c>
      <c r="E662" s="18" t="s">
        <v>250</v>
      </c>
      <c r="F662" s="18">
        <v>56042102</v>
      </c>
    </row>
    <row r="663" spans="1:6" x14ac:dyDescent="0.35">
      <c r="A663" s="61">
        <v>44042</v>
      </c>
      <c r="B663" s="62" t="s">
        <v>565</v>
      </c>
      <c r="C663" s="63">
        <v>36.840000000000003</v>
      </c>
      <c r="D663" s="26" t="s">
        <v>166</v>
      </c>
      <c r="E663" s="18" t="s">
        <v>311</v>
      </c>
      <c r="F663" s="18" t="s">
        <v>778</v>
      </c>
    </row>
    <row r="664" spans="1:6" x14ac:dyDescent="0.35">
      <c r="A664" s="61">
        <v>44042</v>
      </c>
      <c r="B664" s="62" t="s">
        <v>565</v>
      </c>
      <c r="C664" s="63">
        <v>9.44</v>
      </c>
      <c r="D664" s="26" t="s">
        <v>166</v>
      </c>
      <c r="E664" s="18" t="s">
        <v>311</v>
      </c>
      <c r="F664" s="18" t="s">
        <v>779</v>
      </c>
    </row>
    <row r="665" spans="1:6" x14ac:dyDescent="0.35">
      <c r="A665" s="61">
        <v>44042</v>
      </c>
      <c r="B665" s="62" t="s">
        <v>565</v>
      </c>
      <c r="C665" s="63">
        <v>20.78</v>
      </c>
      <c r="D665" s="26" t="s">
        <v>725</v>
      </c>
      <c r="E665" s="18" t="s">
        <v>311</v>
      </c>
      <c r="F665" s="18">
        <v>7308350160</v>
      </c>
    </row>
    <row r="666" spans="1:6" x14ac:dyDescent="0.35">
      <c r="A666" s="61">
        <v>44042</v>
      </c>
      <c r="B666" s="62" t="s">
        <v>565</v>
      </c>
      <c r="C666" s="63">
        <v>23.33</v>
      </c>
      <c r="D666" s="26" t="s">
        <v>726</v>
      </c>
      <c r="E666" s="18" t="s">
        <v>311</v>
      </c>
      <c r="F666" s="18" t="s">
        <v>778</v>
      </c>
    </row>
    <row r="667" spans="1:6" x14ac:dyDescent="0.35">
      <c r="A667" s="61">
        <v>44042</v>
      </c>
      <c r="B667" s="62" t="s">
        <v>565</v>
      </c>
      <c r="C667" s="63">
        <v>15.84</v>
      </c>
      <c r="D667" s="26" t="s">
        <v>725</v>
      </c>
      <c r="E667" s="18" t="s">
        <v>311</v>
      </c>
      <c r="F667" s="18">
        <v>7308119503</v>
      </c>
    </row>
    <row r="668" spans="1:6" x14ac:dyDescent="0.35">
      <c r="A668" s="61">
        <v>44042</v>
      </c>
      <c r="B668" s="62" t="s">
        <v>565</v>
      </c>
      <c r="C668" s="63">
        <v>57.85</v>
      </c>
      <c r="D668" s="26" t="s">
        <v>166</v>
      </c>
      <c r="E668" s="18" t="s">
        <v>311</v>
      </c>
      <c r="F668" s="18" t="s">
        <v>783</v>
      </c>
    </row>
    <row r="669" spans="1:6" x14ac:dyDescent="0.35">
      <c r="A669" s="61">
        <v>44042</v>
      </c>
      <c r="B669" s="62" t="s">
        <v>565</v>
      </c>
      <c r="C669" s="63">
        <v>84.07</v>
      </c>
      <c r="D669" s="26" t="s">
        <v>166</v>
      </c>
      <c r="E669" s="18" t="s">
        <v>311</v>
      </c>
      <c r="F669" s="18" t="s">
        <v>784</v>
      </c>
    </row>
    <row r="670" spans="1:6" x14ac:dyDescent="0.35">
      <c r="A670" s="61">
        <v>44042</v>
      </c>
      <c r="B670" s="62" t="s">
        <v>565</v>
      </c>
      <c r="C670" s="63">
        <v>77.75</v>
      </c>
      <c r="D670" s="26" t="s">
        <v>166</v>
      </c>
      <c r="E670" s="18" t="s">
        <v>311</v>
      </c>
      <c r="F670" s="18" t="s">
        <v>785</v>
      </c>
    </row>
    <row r="671" spans="1:6" x14ac:dyDescent="0.35">
      <c r="A671" s="61">
        <v>44042</v>
      </c>
      <c r="B671" s="62" t="s">
        <v>565</v>
      </c>
      <c r="C671" s="63">
        <v>30.02</v>
      </c>
      <c r="D671" s="26" t="s">
        <v>726</v>
      </c>
      <c r="E671" s="18" t="s">
        <v>311</v>
      </c>
      <c r="F671" s="18">
        <v>7308984402</v>
      </c>
    </row>
    <row r="672" spans="1:6" s="53" customFormat="1" x14ac:dyDescent="0.35">
      <c r="A672" s="61">
        <v>44042</v>
      </c>
      <c r="B672" s="62" t="s">
        <v>565</v>
      </c>
      <c r="C672" s="63">
        <v>142.08000000000001</v>
      </c>
      <c r="D672" s="26" t="s">
        <v>27</v>
      </c>
      <c r="E672" s="18" t="s">
        <v>240</v>
      </c>
      <c r="F672" s="18">
        <v>7308677843</v>
      </c>
    </row>
    <row r="673" spans="1:6" ht="31" x14ac:dyDescent="0.35">
      <c r="A673" s="61">
        <v>44042</v>
      </c>
      <c r="B673" s="62" t="s">
        <v>692</v>
      </c>
      <c r="C673" s="63">
        <v>172.5</v>
      </c>
      <c r="D673" s="26" t="s">
        <v>743</v>
      </c>
      <c r="E673" s="18" t="s">
        <v>244</v>
      </c>
      <c r="F673" s="18">
        <v>620012</v>
      </c>
    </row>
    <row r="674" spans="1:6" ht="31" x14ac:dyDescent="0.35">
      <c r="A674" s="61">
        <v>44042</v>
      </c>
      <c r="B674" s="62" t="s">
        <v>692</v>
      </c>
      <c r="C674" s="63">
        <v>172.5</v>
      </c>
      <c r="D674" s="26" t="s">
        <v>733</v>
      </c>
      <c r="E674" s="18" t="s">
        <v>243</v>
      </c>
      <c r="F674" s="18">
        <v>620012</v>
      </c>
    </row>
    <row r="675" spans="1:6" x14ac:dyDescent="0.35">
      <c r="A675" s="61">
        <v>44042</v>
      </c>
      <c r="B675" s="62" t="s">
        <v>696</v>
      </c>
      <c r="C675" s="63">
        <f>263.92+70.02</f>
        <v>333.94</v>
      </c>
      <c r="D675" s="26" t="s">
        <v>741</v>
      </c>
      <c r="E675" s="18" t="s">
        <v>244</v>
      </c>
      <c r="F675" s="18">
        <v>52574105</v>
      </c>
    </row>
    <row r="676" spans="1:6" x14ac:dyDescent="0.35">
      <c r="A676" s="61">
        <v>44042</v>
      </c>
      <c r="B676" s="62" t="s">
        <v>509</v>
      </c>
      <c r="C676" s="63">
        <v>2574.1799999999998</v>
      </c>
      <c r="D676" s="26" t="s">
        <v>1053</v>
      </c>
      <c r="E676" s="18" t="s">
        <v>245</v>
      </c>
      <c r="F676" s="18">
        <v>9857808880</v>
      </c>
    </row>
    <row r="677" spans="1:6" s="53" customFormat="1" x14ac:dyDescent="0.35">
      <c r="A677" s="61">
        <v>44042</v>
      </c>
      <c r="B677" s="62" t="s">
        <v>19</v>
      </c>
      <c r="C677" s="63">
        <v>50.88</v>
      </c>
      <c r="D677" s="26" t="s">
        <v>740</v>
      </c>
      <c r="E677" s="18" t="s">
        <v>244</v>
      </c>
      <c r="F677" s="18">
        <v>380156625800046</v>
      </c>
    </row>
    <row r="678" spans="1:6" s="53" customFormat="1" x14ac:dyDescent="0.35">
      <c r="A678" s="61">
        <v>44014</v>
      </c>
      <c r="B678" s="62" t="s">
        <v>47</v>
      </c>
      <c r="C678" s="63">
        <f>8655.53</f>
        <v>8655.5300000000007</v>
      </c>
      <c r="D678" s="26" t="s">
        <v>893</v>
      </c>
      <c r="E678" s="18" t="s">
        <v>240</v>
      </c>
      <c r="F678" s="18">
        <v>120561447</v>
      </c>
    </row>
    <row r="679" spans="1:6" s="53" customFormat="1" x14ac:dyDescent="0.35">
      <c r="A679" s="61">
        <v>44021</v>
      </c>
      <c r="B679" s="62" t="s">
        <v>47</v>
      </c>
      <c r="C679" s="63">
        <v>1286.79</v>
      </c>
      <c r="D679" s="26" t="s">
        <v>893</v>
      </c>
      <c r="E679" s="18" t="s">
        <v>240</v>
      </c>
      <c r="F679" s="18">
        <v>120857150</v>
      </c>
    </row>
    <row r="680" spans="1:6" s="53" customFormat="1" x14ac:dyDescent="0.35">
      <c r="A680" s="64"/>
      <c r="B680" s="65"/>
      <c r="C680" s="66"/>
      <c r="D680" s="52"/>
      <c r="E680" s="52"/>
      <c r="F680" s="52"/>
    </row>
    <row r="681" spans="1:6" s="53" customFormat="1" x14ac:dyDescent="0.35">
      <c r="A681" s="61">
        <v>43973</v>
      </c>
      <c r="B681" s="62" t="s">
        <v>978</v>
      </c>
      <c r="C681" s="63">
        <v>76.48</v>
      </c>
      <c r="D681" s="26" t="s">
        <v>979</v>
      </c>
      <c r="E681" s="18" t="s">
        <v>322</v>
      </c>
      <c r="F681" s="18" t="s">
        <v>980</v>
      </c>
    </row>
    <row r="682" spans="1:6" s="53" customFormat="1" x14ac:dyDescent="0.35">
      <c r="A682" s="61">
        <v>44035</v>
      </c>
      <c r="B682" s="62" t="s">
        <v>981</v>
      </c>
      <c r="C682" s="63">
        <v>495.13</v>
      </c>
      <c r="D682" s="26" t="s">
        <v>1054</v>
      </c>
      <c r="E682" s="18" t="s">
        <v>322</v>
      </c>
      <c r="F682" s="18" t="s">
        <v>982</v>
      </c>
    </row>
    <row r="683" spans="1:6" s="53" customFormat="1" x14ac:dyDescent="0.35">
      <c r="A683" s="61">
        <v>44049</v>
      </c>
      <c r="B683" s="62" t="s">
        <v>899</v>
      </c>
      <c r="C683" s="63">
        <v>1372.5</v>
      </c>
      <c r="D683" s="26" t="s">
        <v>1055</v>
      </c>
      <c r="E683" s="18" t="s">
        <v>684</v>
      </c>
      <c r="F683" s="18">
        <v>1491</v>
      </c>
    </row>
    <row r="684" spans="1:6" s="53" customFormat="1" x14ac:dyDescent="0.35">
      <c r="A684" s="61">
        <v>44049</v>
      </c>
      <c r="B684" s="62" t="s">
        <v>899</v>
      </c>
      <c r="C684" s="63">
        <v>1372.5</v>
      </c>
      <c r="D684" s="26" t="s">
        <v>1091</v>
      </c>
      <c r="E684" s="18" t="s">
        <v>684</v>
      </c>
      <c r="F684" s="18">
        <v>1491</v>
      </c>
    </row>
    <row r="685" spans="1:6" s="53" customFormat="1" x14ac:dyDescent="0.35">
      <c r="A685" s="61">
        <v>44049</v>
      </c>
      <c r="B685" s="62" t="s">
        <v>13</v>
      </c>
      <c r="C685" s="63">
        <v>128.22999999999999</v>
      </c>
      <c r="D685" s="26" t="s">
        <v>746</v>
      </c>
      <c r="E685" s="18" t="s">
        <v>896</v>
      </c>
      <c r="F685" s="18" t="s">
        <v>905</v>
      </c>
    </row>
    <row r="686" spans="1:6" s="53" customFormat="1" ht="31" x14ac:dyDescent="0.35">
      <c r="A686" s="61">
        <v>44049</v>
      </c>
      <c r="B686" s="62" t="s">
        <v>900</v>
      </c>
      <c r="C686" s="63">
        <v>1200</v>
      </c>
      <c r="D686" s="26" t="s">
        <v>1056</v>
      </c>
      <c r="E686" s="18" t="s">
        <v>159</v>
      </c>
      <c r="F686" s="18">
        <v>1015465</v>
      </c>
    </row>
    <row r="687" spans="1:6" s="53" customFormat="1" x14ac:dyDescent="0.35">
      <c r="A687" s="61">
        <v>44049</v>
      </c>
      <c r="B687" s="62" t="s">
        <v>895</v>
      </c>
      <c r="C687" s="63">
        <v>320.75</v>
      </c>
      <c r="D687" s="26" t="s">
        <v>1057</v>
      </c>
      <c r="E687" s="18" t="s">
        <v>249</v>
      </c>
      <c r="F687" s="18">
        <v>5016830601</v>
      </c>
    </row>
    <row r="688" spans="1:6" s="53" customFormat="1" x14ac:dyDescent="0.35">
      <c r="A688" s="61">
        <v>44049</v>
      </c>
      <c r="B688" s="62" t="s">
        <v>984</v>
      </c>
      <c r="C688" s="63">
        <v>77.53</v>
      </c>
      <c r="D688" s="26" t="s">
        <v>985</v>
      </c>
      <c r="E688" s="18" t="s">
        <v>318</v>
      </c>
      <c r="F688" s="18" t="s">
        <v>986</v>
      </c>
    </row>
    <row r="689" spans="1:6" s="53" customFormat="1" x14ac:dyDescent="0.35">
      <c r="A689" s="61">
        <v>44049</v>
      </c>
      <c r="B689" s="62" t="s">
        <v>375</v>
      </c>
      <c r="C689" s="63">
        <v>50.45</v>
      </c>
      <c r="D689" s="26" t="s">
        <v>1058</v>
      </c>
      <c r="E689" s="18" t="s">
        <v>246</v>
      </c>
      <c r="F689" s="18">
        <v>8613644</v>
      </c>
    </row>
    <row r="690" spans="1:6" s="53" customFormat="1" x14ac:dyDescent="0.35">
      <c r="A690" s="61">
        <v>44049</v>
      </c>
      <c r="B690" s="62" t="s">
        <v>1002</v>
      </c>
      <c r="C690" s="63">
        <v>25.5</v>
      </c>
      <c r="D690" s="26" t="s">
        <v>1003</v>
      </c>
      <c r="E690" s="18" t="s">
        <v>318</v>
      </c>
      <c r="F690" s="18">
        <v>52881</v>
      </c>
    </row>
    <row r="691" spans="1:6" s="53" customFormat="1" x14ac:dyDescent="0.35">
      <c r="A691" s="61">
        <v>44049</v>
      </c>
      <c r="B691" s="62" t="s">
        <v>551</v>
      </c>
      <c r="C691" s="63">
        <v>250</v>
      </c>
      <c r="D691" s="26" t="s">
        <v>975</v>
      </c>
      <c r="E691" s="18" t="s">
        <v>240</v>
      </c>
      <c r="F691" s="18" t="s">
        <v>976</v>
      </c>
    </row>
    <row r="692" spans="1:6" s="53" customFormat="1" x14ac:dyDescent="0.35">
      <c r="A692" s="61">
        <v>44049</v>
      </c>
      <c r="B692" s="62" t="s">
        <v>551</v>
      </c>
      <c r="C692" s="63">
        <v>250</v>
      </c>
      <c r="D692" s="26" t="s">
        <v>975</v>
      </c>
      <c r="E692" s="18" t="s">
        <v>240</v>
      </c>
      <c r="F692" s="18" t="s">
        <v>977</v>
      </c>
    </row>
    <row r="693" spans="1:6" s="53" customFormat="1" x14ac:dyDescent="0.35">
      <c r="A693" s="61">
        <v>44049</v>
      </c>
      <c r="B693" s="62" t="s">
        <v>992</v>
      </c>
      <c r="C693" s="63">
        <v>110.85</v>
      </c>
      <c r="D693" s="26" t="s">
        <v>1059</v>
      </c>
      <c r="E693" s="18" t="s">
        <v>318</v>
      </c>
      <c r="F693" s="18" t="s">
        <v>993</v>
      </c>
    </row>
    <row r="694" spans="1:6" s="53" customFormat="1" x14ac:dyDescent="0.35">
      <c r="A694" s="61">
        <v>44049</v>
      </c>
      <c r="B694" s="62" t="s">
        <v>1020</v>
      </c>
      <c r="C694" s="63">
        <v>430.98</v>
      </c>
      <c r="D694" s="26" t="s">
        <v>1060</v>
      </c>
      <c r="E694" s="18" t="s">
        <v>683</v>
      </c>
      <c r="F694" s="18" t="s">
        <v>1021</v>
      </c>
    </row>
    <row r="695" spans="1:6" s="53" customFormat="1" x14ac:dyDescent="0.35">
      <c r="A695" s="61">
        <v>44049</v>
      </c>
      <c r="B695" s="62" t="s">
        <v>901</v>
      </c>
      <c r="C695" s="63">
        <v>2880</v>
      </c>
      <c r="D695" s="26" t="s">
        <v>902</v>
      </c>
      <c r="E695" s="18" t="s">
        <v>684</v>
      </c>
      <c r="F695" s="18">
        <v>2895</v>
      </c>
    </row>
    <row r="696" spans="1:6" s="53" customFormat="1" x14ac:dyDescent="0.35">
      <c r="A696" s="61">
        <v>44049</v>
      </c>
      <c r="B696" s="62" t="s">
        <v>464</v>
      </c>
      <c r="C696" s="63">
        <v>1819.05</v>
      </c>
      <c r="D696" s="26" t="s">
        <v>465</v>
      </c>
      <c r="E696" s="18" t="s">
        <v>246</v>
      </c>
      <c r="F696" s="18" t="s">
        <v>959</v>
      </c>
    </row>
    <row r="697" spans="1:6" s="53" customFormat="1" x14ac:dyDescent="0.35">
      <c r="A697" s="61">
        <v>44049</v>
      </c>
      <c r="B697" s="62" t="s">
        <v>957</v>
      </c>
      <c r="C697" s="63">
        <v>591.54999999999995</v>
      </c>
      <c r="D697" s="26" t="s">
        <v>958</v>
      </c>
      <c r="E697" s="18" t="s">
        <v>246</v>
      </c>
      <c r="F697" s="18">
        <v>8801478941</v>
      </c>
    </row>
    <row r="698" spans="1:6" s="53" customFormat="1" x14ac:dyDescent="0.35">
      <c r="A698" s="61">
        <v>44049</v>
      </c>
      <c r="B698" s="62" t="s">
        <v>957</v>
      </c>
      <c r="C698" s="63">
        <v>430.84</v>
      </c>
      <c r="D698" s="26" t="s">
        <v>958</v>
      </c>
      <c r="E698" s="18" t="s">
        <v>246</v>
      </c>
      <c r="F698" s="18">
        <v>8801507940</v>
      </c>
    </row>
    <row r="699" spans="1:6" s="53" customFormat="1" x14ac:dyDescent="0.35">
      <c r="A699" s="61">
        <v>44049</v>
      </c>
      <c r="B699" s="62" t="s">
        <v>1008</v>
      </c>
      <c r="C699" s="63">
        <v>15190.5</v>
      </c>
      <c r="D699" s="26" t="s">
        <v>317</v>
      </c>
      <c r="E699" s="18" t="s">
        <v>318</v>
      </c>
      <c r="F699" s="18" t="s">
        <v>1009</v>
      </c>
    </row>
    <row r="700" spans="1:6" s="53" customFormat="1" x14ac:dyDescent="0.35">
      <c r="A700" s="61">
        <v>44056</v>
      </c>
      <c r="B700" s="62" t="s">
        <v>13</v>
      </c>
      <c r="C700" s="63">
        <v>13.99</v>
      </c>
      <c r="D700" s="26" t="s">
        <v>1061</v>
      </c>
      <c r="E700" s="18" t="s">
        <v>1092</v>
      </c>
      <c r="F700" s="18" t="s">
        <v>908</v>
      </c>
    </row>
    <row r="701" spans="1:6" s="53" customFormat="1" x14ac:dyDescent="0.35">
      <c r="A701" s="61">
        <v>44056</v>
      </c>
      <c r="B701" s="62" t="s">
        <v>13</v>
      </c>
      <c r="C701" s="63">
        <v>7.99</v>
      </c>
      <c r="D701" s="26" t="s">
        <v>1061</v>
      </c>
      <c r="E701" s="18" t="s">
        <v>1092</v>
      </c>
      <c r="F701" s="18" t="s">
        <v>909</v>
      </c>
    </row>
    <row r="702" spans="1:6" s="53" customFormat="1" x14ac:dyDescent="0.35">
      <c r="A702" s="61">
        <v>44056</v>
      </c>
      <c r="B702" s="62" t="s">
        <v>50</v>
      </c>
      <c r="C702" s="63">
        <v>11640.94</v>
      </c>
      <c r="D702" s="26" t="s">
        <v>996</v>
      </c>
      <c r="E702" s="18" t="s">
        <v>318</v>
      </c>
      <c r="F702" s="18" t="s">
        <v>997</v>
      </c>
    </row>
    <row r="703" spans="1:6" s="53" customFormat="1" x14ac:dyDescent="0.35">
      <c r="A703" s="61">
        <v>44056</v>
      </c>
      <c r="B703" s="62" t="s">
        <v>1093</v>
      </c>
      <c r="C703" s="63">
        <v>6250</v>
      </c>
      <c r="D703" s="26" t="s">
        <v>1062</v>
      </c>
      <c r="E703" s="18" t="s">
        <v>1044</v>
      </c>
      <c r="F703" s="18" t="s">
        <v>960</v>
      </c>
    </row>
    <row r="704" spans="1:6" s="53" customFormat="1" x14ac:dyDescent="0.35">
      <c r="A704" s="61">
        <v>44056</v>
      </c>
      <c r="B704" s="62" t="s">
        <v>83</v>
      </c>
      <c r="C704" s="63">
        <v>22679.72</v>
      </c>
      <c r="D704" s="26" t="s">
        <v>961</v>
      </c>
      <c r="E704" s="18" t="s">
        <v>240</v>
      </c>
      <c r="F704" s="18">
        <v>10409626381</v>
      </c>
    </row>
    <row r="705" spans="1:6" s="53" customFormat="1" x14ac:dyDescent="0.35">
      <c r="A705" s="61">
        <v>44056</v>
      </c>
      <c r="B705" s="62" t="s">
        <v>83</v>
      </c>
      <c r="C705" s="63">
        <v>32084.400000000001</v>
      </c>
      <c r="D705" s="26" t="s">
        <v>962</v>
      </c>
      <c r="E705" s="18" t="s">
        <v>240</v>
      </c>
      <c r="F705" s="18">
        <v>10409626381</v>
      </c>
    </row>
    <row r="706" spans="1:6" s="53" customFormat="1" ht="31" x14ac:dyDescent="0.35">
      <c r="A706" s="61">
        <v>44056</v>
      </c>
      <c r="B706" s="62" t="s">
        <v>1042</v>
      </c>
      <c r="C706" s="63">
        <v>1423.25</v>
      </c>
      <c r="D706" s="26" t="s">
        <v>1063</v>
      </c>
      <c r="E706" s="18" t="s">
        <v>1094</v>
      </c>
      <c r="F706" s="18">
        <v>24054699</v>
      </c>
    </row>
    <row r="707" spans="1:6" s="53" customFormat="1" ht="31" x14ac:dyDescent="0.35">
      <c r="A707" s="61">
        <v>44056</v>
      </c>
      <c r="B707" s="62" t="s">
        <v>1042</v>
      </c>
      <c r="C707" s="63">
        <v>2311.0100000000002</v>
      </c>
      <c r="D707" s="26" t="s">
        <v>1063</v>
      </c>
      <c r="E707" s="18" t="s">
        <v>1094</v>
      </c>
      <c r="F707" s="18">
        <v>23949988</v>
      </c>
    </row>
    <row r="708" spans="1:6" s="53" customFormat="1" ht="31" x14ac:dyDescent="0.35">
      <c r="A708" s="61">
        <v>44056</v>
      </c>
      <c r="B708" s="62" t="s">
        <v>1042</v>
      </c>
      <c r="C708" s="63">
        <v>1848.2</v>
      </c>
      <c r="D708" s="26" t="s">
        <v>1063</v>
      </c>
      <c r="E708" s="18" t="s">
        <v>1094</v>
      </c>
      <c r="F708" s="18">
        <v>24029711</v>
      </c>
    </row>
    <row r="709" spans="1:6" s="53" customFormat="1" ht="31" x14ac:dyDescent="0.35">
      <c r="A709" s="61">
        <v>44056</v>
      </c>
      <c r="B709" s="62" t="s">
        <v>1042</v>
      </c>
      <c r="C709" s="63">
        <v>3064.92</v>
      </c>
      <c r="D709" s="26" t="s">
        <v>1063</v>
      </c>
      <c r="E709" s="18" t="s">
        <v>1094</v>
      </c>
      <c r="F709" s="18">
        <v>23985472</v>
      </c>
    </row>
    <row r="710" spans="1:6" s="53" customFormat="1" x14ac:dyDescent="0.35">
      <c r="A710" s="61">
        <v>44056</v>
      </c>
      <c r="B710" s="62" t="s">
        <v>69</v>
      </c>
      <c r="C710" s="63">
        <v>400</v>
      </c>
      <c r="D710" s="26" t="s">
        <v>71</v>
      </c>
      <c r="E710" s="18" t="s">
        <v>1089</v>
      </c>
      <c r="F710" s="18" t="s">
        <v>940</v>
      </c>
    </row>
    <row r="711" spans="1:6" s="53" customFormat="1" ht="31" x14ac:dyDescent="0.35">
      <c r="A711" s="61">
        <v>44056</v>
      </c>
      <c r="B711" s="62" t="s">
        <v>910</v>
      </c>
      <c r="C711" s="63">
        <v>6224.73</v>
      </c>
      <c r="D711" s="26" t="s">
        <v>1040</v>
      </c>
      <c r="E711" s="18" t="s">
        <v>1092</v>
      </c>
      <c r="F711" s="18" t="s">
        <v>911</v>
      </c>
    </row>
    <row r="712" spans="1:6" s="53" customFormat="1" x14ac:dyDescent="0.35">
      <c r="A712" s="61">
        <v>44056</v>
      </c>
      <c r="B712" s="62" t="s">
        <v>903</v>
      </c>
      <c r="C712" s="63">
        <v>155.69999999999999</v>
      </c>
      <c r="D712" s="26" t="s">
        <v>1064</v>
      </c>
      <c r="E712" s="18" t="s">
        <v>1095</v>
      </c>
      <c r="F712" s="18">
        <v>10172</v>
      </c>
    </row>
    <row r="713" spans="1:6" s="53" customFormat="1" x14ac:dyDescent="0.35">
      <c r="A713" s="61">
        <v>44056</v>
      </c>
      <c r="B713" s="62" t="s">
        <v>903</v>
      </c>
      <c r="C713" s="63">
        <v>51.9</v>
      </c>
      <c r="D713" s="26" t="s">
        <v>1064</v>
      </c>
      <c r="E713" s="18" t="s">
        <v>1095</v>
      </c>
      <c r="F713" s="18">
        <v>27468</v>
      </c>
    </row>
    <row r="714" spans="1:6" s="53" customFormat="1" x14ac:dyDescent="0.35">
      <c r="A714" s="61">
        <v>44056</v>
      </c>
      <c r="B714" s="62" t="s">
        <v>563</v>
      </c>
      <c r="C714" s="63">
        <v>1680</v>
      </c>
      <c r="D714" s="26" t="s">
        <v>771</v>
      </c>
      <c r="E714" s="18" t="s">
        <v>1065</v>
      </c>
      <c r="F714" s="18">
        <v>55918506</v>
      </c>
    </row>
    <row r="715" spans="1:6" s="53" customFormat="1" x14ac:dyDescent="0.35">
      <c r="A715" s="61">
        <v>44063</v>
      </c>
      <c r="B715" s="62" t="s">
        <v>994</v>
      </c>
      <c r="C715" s="63">
        <v>150</v>
      </c>
      <c r="D715" s="26" t="s">
        <v>1066</v>
      </c>
      <c r="E715" s="18" t="s">
        <v>318</v>
      </c>
      <c r="F715" s="18">
        <v>59544</v>
      </c>
    </row>
    <row r="716" spans="1:6" s="53" customFormat="1" x14ac:dyDescent="0.35">
      <c r="A716" s="61">
        <v>44063</v>
      </c>
      <c r="B716" s="62" t="s">
        <v>13</v>
      </c>
      <c r="C716" s="63">
        <v>98.65</v>
      </c>
      <c r="D716" s="26" t="s">
        <v>1067</v>
      </c>
      <c r="E716" s="18" t="s">
        <v>683</v>
      </c>
      <c r="F716" s="18" t="s">
        <v>1010</v>
      </c>
    </row>
    <row r="717" spans="1:6" s="53" customFormat="1" x14ac:dyDescent="0.35">
      <c r="A717" s="61">
        <v>44063</v>
      </c>
      <c r="B717" s="62" t="s">
        <v>13</v>
      </c>
      <c r="C717" s="63">
        <v>175.8</v>
      </c>
      <c r="D717" s="26" t="s">
        <v>1067</v>
      </c>
      <c r="E717" s="18" t="s">
        <v>683</v>
      </c>
      <c r="F717" s="18" t="s">
        <v>1011</v>
      </c>
    </row>
    <row r="718" spans="1:6" s="53" customFormat="1" x14ac:dyDescent="0.35">
      <c r="A718" s="61">
        <v>44063</v>
      </c>
      <c r="B718" s="62" t="s">
        <v>13</v>
      </c>
      <c r="C718" s="63">
        <v>59.97</v>
      </c>
      <c r="D718" s="26" t="s">
        <v>1067</v>
      </c>
      <c r="E718" s="18" t="s">
        <v>683</v>
      </c>
      <c r="F718" s="18" t="s">
        <v>1012</v>
      </c>
    </row>
    <row r="719" spans="1:6" s="53" customFormat="1" x14ac:dyDescent="0.35">
      <c r="A719" s="61">
        <v>44063</v>
      </c>
      <c r="B719" s="62" t="s">
        <v>13</v>
      </c>
      <c r="C719" s="63">
        <v>7164.27</v>
      </c>
      <c r="D719" s="26" t="s">
        <v>1068</v>
      </c>
      <c r="E719" s="18" t="s">
        <v>683</v>
      </c>
      <c r="F719" s="18" t="s">
        <v>1018</v>
      </c>
    </row>
    <row r="720" spans="1:6" s="53" customFormat="1" x14ac:dyDescent="0.35">
      <c r="A720" s="61">
        <v>44063</v>
      </c>
      <c r="B720" s="62" t="s">
        <v>13</v>
      </c>
      <c r="C720" s="63">
        <v>438</v>
      </c>
      <c r="D720" s="26" t="s">
        <v>1061</v>
      </c>
      <c r="E720" s="18" t="s">
        <v>252</v>
      </c>
      <c r="F720" s="18" t="s">
        <v>912</v>
      </c>
    </row>
    <row r="721" spans="1:6" s="53" customFormat="1" x14ac:dyDescent="0.35">
      <c r="A721" s="61">
        <v>44063</v>
      </c>
      <c r="B721" s="62" t="s">
        <v>13</v>
      </c>
      <c r="C721" s="63">
        <v>219.99</v>
      </c>
      <c r="D721" s="26" t="s">
        <v>1061</v>
      </c>
      <c r="E721" s="18" t="s">
        <v>252</v>
      </c>
      <c r="F721" s="18" t="s">
        <v>913</v>
      </c>
    </row>
    <row r="722" spans="1:6" s="53" customFormat="1" x14ac:dyDescent="0.35">
      <c r="A722" s="61">
        <v>44063</v>
      </c>
      <c r="B722" s="62" t="s">
        <v>13</v>
      </c>
      <c r="C722" s="63">
        <v>602.34</v>
      </c>
      <c r="D722" s="26" t="s">
        <v>1061</v>
      </c>
      <c r="E722" s="18" t="s">
        <v>252</v>
      </c>
      <c r="F722" s="18" t="s">
        <v>914</v>
      </c>
    </row>
    <row r="723" spans="1:6" s="53" customFormat="1" x14ac:dyDescent="0.35">
      <c r="A723" s="61">
        <v>44063</v>
      </c>
      <c r="B723" s="62" t="s">
        <v>13</v>
      </c>
      <c r="C723" s="63">
        <v>3518.99</v>
      </c>
      <c r="D723" s="26" t="s">
        <v>1061</v>
      </c>
      <c r="E723" s="18" t="s">
        <v>252</v>
      </c>
      <c r="F723" s="18" t="s">
        <v>915</v>
      </c>
    </row>
    <row r="724" spans="1:6" s="53" customFormat="1" x14ac:dyDescent="0.35">
      <c r="A724" s="61">
        <v>44063</v>
      </c>
      <c r="B724" s="62" t="s">
        <v>13</v>
      </c>
      <c r="C724" s="63">
        <v>579.75</v>
      </c>
      <c r="D724" s="26" t="s">
        <v>1061</v>
      </c>
      <c r="E724" s="18" t="s">
        <v>252</v>
      </c>
      <c r="F724" s="18" t="s">
        <v>916</v>
      </c>
    </row>
    <row r="725" spans="1:6" s="53" customFormat="1" x14ac:dyDescent="0.35">
      <c r="A725" s="61">
        <v>44063</v>
      </c>
      <c r="B725" s="62" t="s">
        <v>13</v>
      </c>
      <c r="C725" s="63">
        <v>1004.9</v>
      </c>
      <c r="D725" s="26" t="s">
        <v>1061</v>
      </c>
      <c r="E725" s="18" t="s">
        <v>252</v>
      </c>
      <c r="F725" s="18" t="s">
        <v>917</v>
      </c>
    </row>
    <row r="726" spans="1:6" s="53" customFormat="1" x14ac:dyDescent="0.35">
      <c r="A726" s="61">
        <v>44063</v>
      </c>
      <c r="B726" s="62" t="s">
        <v>13</v>
      </c>
      <c r="C726" s="63">
        <v>99.2</v>
      </c>
      <c r="D726" s="26" t="s">
        <v>1069</v>
      </c>
      <c r="E726" s="18" t="s">
        <v>318</v>
      </c>
      <c r="F726" s="18" t="s">
        <v>987</v>
      </c>
    </row>
    <row r="727" spans="1:6" s="53" customFormat="1" x14ac:dyDescent="0.35">
      <c r="A727" s="61">
        <v>44063</v>
      </c>
      <c r="B727" s="62" t="s">
        <v>13</v>
      </c>
      <c r="C727" s="63">
        <v>209.9</v>
      </c>
      <c r="D727" s="26" t="s">
        <v>1069</v>
      </c>
      <c r="E727" s="18" t="s">
        <v>318</v>
      </c>
      <c r="F727" s="18" t="s">
        <v>988</v>
      </c>
    </row>
    <row r="728" spans="1:6" s="53" customFormat="1" x14ac:dyDescent="0.35">
      <c r="A728" s="61">
        <v>44063</v>
      </c>
      <c r="B728" s="62" t="s">
        <v>13</v>
      </c>
      <c r="C728" s="63">
        <v>47.13</v>
      </c>
      <c r="D728" s="26" t="s">
        <v>1069</v>
      </c>
      <c r="E728" s="18" t="s">
        <v>318</v>
      </c>
      <c r="F728" s="18" t="s">
        <v>989</v>
      </c>
    </row>
    <row r="729" spans="1:6" s="53" customFormat="1" x14ac:dyDescent="0.35">
      <c r="A729" s="61">
        <v>44063</v>
      </c>
      <c r="B729" s="62" t="s">
        <v>13</v>
      </c>
      <c r="C729" s="63">
        <v>942.78</v>
      </c>
      <c r="D729" s="26" t="s">
        <v>1069</v>
      </c>
      <c r="E729" s="18" t="s">
        <v>318</v>
      </c>
      <c r="F729" s="18" t="s">
        <v>990</v>
      </c>
    </row>
    <row r="730" spans="1:6" s="53" customFormat="1" x14ac:dyDescent="0.35">
      <c r="A730" s="61">
        <v>44063</v>
      </c>
      <c r="B730" s="62" t="s">
        <v>13</v>
      </c>
      <c r="C730" s="63">
        <v>1196.22</v>
      </c>
      <c r="D730" s="26" t="s">
        <v>1070</v>
      </c>
      <c r="E730" s="18" t="s">
        <v>245</v>
      </c>
      <c r="F730" s="18" t="s">
        <v>1026</v>
      </c>
    </row>
    <row r="731" spans="1:6" s="53" customFormat="1" x14ac:dyDescent="0.35">
      <c r="A731" s="61">
        <v>44063</v>
      </c>
      <c r="B731" s="62" t="s">
        <v>13</v>
      </c>
      <c r="C731" s="63">
        <v>153.9</v>
      </c>
      <c r="D731" s="26" t="s">
        <v>1071</v>
      </c>
      <c r="E731" s="18" t="s">
        <v>245</v>
      </c>
      <c r="F731" s="18" t="s">
        <v>1029</v>
      </c>
    </row>
    <row r="732" spans="1:6" s="53" customFormat="1" x14ac:dyDescent="0.35">
      <c r="A732" s="61">
        <v>44063</v>
      </c>
      <c r="B732" s="62" t="s">
        <v>13</v>
      </c>
      <c r="C732" s="63">
        <v>84.95</v>
      </c>
      <c r="D732" s="26" t="s">
        <v>1072</v>
      </c>
      <c r="E732" s="18" t="s">
        <v>245</v>
      </c>
      <c r="F732" s="18" t="s">
        <v>1030</v>
      </c>
    </row>
    <row r="733" spans="1:6" s="53" customFormat="1" ht="31" x14ac:dyDescent="0.35">
      <c r="A733" s="61">
        <v>44063</v>
      </c>
      <c r="B733" s="62" t="s">
        <v>523</v>
      </c>
      <c r="C733" s="63">
        <v>7150</v>
      </c>
      <c r="D733" s="26" t="s">
        <v>757</v>
      </c>
      <c r="E733" s="18" t="s">
        <v>249</v>
      </c>
      <c r="F733" s="18" t="s">
        <v>894</v>
      </c>
    </row>
    <row r="734" spans="1:6" s="53" customFormat="1" x14ac:dyDescent="0.35">
      <c r="A734" s="61">
        <v>44063</v>
      </c>
      <c r="B734" s="62" t="s">
        <v>336</v>
      </c>
      <c r="C734" s="63">
        <v>1657</v>
      </c>
      <c r="D734" s="26" t="s">
        <v>933</v>
      </c>
      <c r="E734" s="18" t="s">
        <v>666</v>
      </c>
      <c r="F734" s="18" t="s">
        <v>934</v>
      </c>
    </row>
    <row r="735" spans="1:6" s="53" customFormat="1" x14ac:dyDescent="0.35">
      <c r="A735" s="61">
        <v>44063</v>
      </c>
      <c r="B735" s="62" t="s">
        <v>336</v>
      </c>
      <c r="C735" s="63">
        <v>2199</v>
      </c>
      <c r="D735" s="26" t="s">
        <v>933</v>
      </c>
      <c r="E735" s="18" t="s">
        <v>666</v>
      </c>
      <c r="F735" s="18" t="s">
        <v>935</v>
      </c>
    </row>
    <row r="736" spans="1:6" s="53" customFormat="1" x14ac:dyDescent="0.35">
      <c r="A736" s="61">
        <v>44063</v>
      </c>
      <c r="B736" s="62" t="s">
        <v>64</v>
      </c>
      <c r="C736" s="63">
        <v>95.75</v>
      </c>
      <c r="D736" s="26" t="s">
        <v>930</v>
      </c>
      <c r="E736" s="18" t="s">
        <v>666</v>
      </c>
      <c r="F736" s="18" t="s">
        <v>931</v>
      </c>
    </row>
    <row r="737" spans="1:6" s="53" customFormat="1" x14ac:dyDescent="0.35">
      <c r="A737" s="61">
        <v>44063</v>
      </c>
      <c r="B737" s="62" t="s">
        <v>64</v>
      </c>
      <c r="C737" s="63">
        <v>2561.94</v>
      </c>
      <c r="D737" s="26" t="s">
        <v>1073</v>
      </c>
      <c r="E737" s="18" t="s">
        <v>666</v>
      </c>
      <c r="F737" s="18" t="s">
        <v>932</v>
      </c>
    </row>
    <row r="738" spans="1:6" s="53" customFormat="1" x14ac:dyDescent="0.35">
      <c r="A738" s="61">
        <v>44063</v>
      </c>
      <c r="B738" s="62" t="s">
        <v>64</v>
      </c>
      <c r="C738" s="63">
        <v>10395</v>
      </c>
      <c r="D738" s="26" t="s">
        <v>1074</v>
      </c>
      <c r="E738" s="18" t="s">
        <v>683</v>
      </c>
      <c r="F738" s="18" t="s">
        <v>1013</v>
      </c>
    </row>
    <row r="739" spans="1:6" s="53" customFormat="1" ht="31" x14ac:dyDescent="0.35">
      <c r="A739" s="61">
        <v>44063</v>
      </c>
      <c r="B739" s="62" t="s">
        <v>64</v>
      </c>
      <c r="C739" s="63">
        <v>51264.2</v>
      </c>
      <c r="D739" s="26" t="s">
        <v>1096</v>
      </c>
      <c r="E739" s="18" t="s">
        <v>683</v>
      </c>
      <c r="F739" s="18" t="s">
        <v>1014</v>
      </c>
    </row>
    <row r="740" spans="1:6" s="53" customFormat="1" x14ac:dyDescent="0.35">
      <c r="A740" s="61">
        <v>44063</v>
      </c>
      <c r="B740" s="62" t="s">
        <v>64</v>
      </c>
      <c r="C740" s="63">
        <v>52123.92</v>
      </c>
      <c r="D740" s="26" t="s">
        <v>1075</v>
      </c>
      <c r="E740" s="18" t="s">
        <v>683</v>
      </c>
      <c r="F740" s="18" t="s">
        <v>1015</v>
      </c>
    </row>
    <row r="741" spans="1:6" s="53" customFormat="1" ht="31" x14ac:dyDescent="0.35">
      <c r="A741" s="61">
        <v>44063</v>
      </c>
      <c r="B741" s="62" t="s">
        <v>64</v>
      </c>
      <c r="C741" s="63">
        <v>53989.45</v>
      </c>
      <c r="D741" s="26" t="s">
        <v>1076</v>
      </c>
      <c r="E741" s="18" t="s">
        <v>683</v>
      </c>
      <c r="F741" s="18" t="s">
        <v>1016</v>
      </c>
    </row>
    <row r="742" spans="1:6" s="53" customFormat="1" x14ac:dyDescent="0.35">
      <c r="A742" s="61">
        <v>44063</v>
      </c>
      <c r="B742" s="62" t="s">
        <v>64</v>
      </c>
      <c r="C742" s="63">
        <v>50289.65</v>
      </c>
      <c r="D742" s="26" t="s">
        <v>1077</v>
      </c>
      <c r="E742" s="18" t="s">
        <v>683</v>
      </c>
      <c r="F742" s="18" t="s">
        <v>1017</v>
      </c>
    </row>
    <row r="743" spans="1:6" s="53" customFormat="1" x14ac:dyDescent="0.35">
      <c r="A743" s="61">
        <v>44063</v>
      </c>
      <c r="B743" s="62" t="s">
        <v>64</v>
      </c>
      <c r="C743" s="63">
        <v>10494.22</v>
      </c>
      <c r="D743" s="26" t="s">
        <v>1078</v>
      </c>
      <c r="E743" s="18" t="s">
        <v>683</v>
      </c>
      <c r="F743" s="18" t="s">
        <v>1052</v>
      </c>
    </row>
    <row r="744" spans="1:6" s="53" customFormat="1" x14ac:dyDescent="0.35">
      <c r="A744" s="61">
        <v>44063</v>
      </c>
      <c r="B744" s="62" t="s">
        <v>64</v>
      </c>
      <c r="C744" s="63">
        <v>244.8</v>
      </c>
      <c r="D744" s="26" t="s">
        <v>918</v>
      </c>
      <c r="E744" s="18" t="s">
        <v>252</v>
      </c>
      <c r="F744" s="18" t="s">
        <v>919</v>
      </c>
    </row>
    <row r="745" spans="1:6" s="53" customFormat="1" x14ac:dyDescent="0.35">
      <c r="A745" s="61">
        <v>44063</v>
      </c>
      <c r="B745" s="62" t="s">
        <v>64</v>
      </c>
      <c r="C745" s="63">
        <v>2332.1999999999998</v>
      </c>
      <c r="D745" s="26" t="s">
        <v>1079</v>
      </c>
      <c r="E745" s="18" t="s">
        <v>318</v>
      </c>
      <c r="F745" s="18" t="s">
        <v>998</v>
      </c>
    </row>
    <row r="746" spans="1:6" s="53" customFormat="1" x14ac:dyDescent="0.35">
      <c r="A746" s="61">
        <v>44063</v>
      </c>
      <c r="B746" s="62" t="s">
        <v>64</v>
      </c>
      <c r="C746" s="63">
        <v>1452.7</v>
      </c>
      <c r="D746" s="26" t="s">
        <v>1079</v>
      </c>
      <c r="E746" s="18" t="s">
        <v>318</v>
      </c>
      <c r="F746" s="18" t="s">
        <v>999</v>
      </c>
    </row>
    <row r="747" spans="1:6" s="53" customFormat="1" x14ac:dyDescent="0.35">
      <c r="A747" s="61">
        <v>44063</v>
      </c>
      <c r="B747" s="62" t="s">
        <v>713</v>
      </c>
      <c r="C747" s="63">
        <v>5</v>
      </c>
      <c r="D747" s="26" t="s">
        <v>1022</v>
      </c>
      <c r="E747" s="18" t="s">
        <v>245</v>
      </c>
      <c r="F747" s="18">
        <v>21486</v>
      </c>
    </row>
    <row r="748" spans="1:6" s="53" customFormat="1" x14ac:dyDescent="0.35">
      <c r="A748" s="61">
        <v>44063</v>
      </c>
      <c r="B748" s="62" t="s">
        <v>713</v>
      </c>
      <c r="C748" s="63">
        <v>5</v>
      </c>
      <c r="D748" s="26" t="s">
        <v>1022</v>
      </c>
      <c r="E748" s="18" t="s">
        <v>245</v>
      </c>
      <c r="F748" s="18">
        <v>23099</v>
      </c>
    </row>
    <row r="749" spans="1:6" s="53" customFormat="1" x14ac:dyDescent="0.35">
      <c r="A749" s="61">
        <v>44063</v>
      </c>
      <c r="B749" s="62" t="s">
        <v>713</v>
      </c>
      <c r="C749" s="63">
        <v>5</v>
      </c>
      <c r="D749" s="26" t="s">
        <v>1022</v>
      </c>
      <c r="E749" s="18" t="s">
        <v>245</v>
      </c>
      <c r="F749" s="18">
        <v>794</v>
      </c>
    </row>
    <row r="750" spans="1:6" s="53" customFormat="1" x14ac:dyDescent="0.35">
      <c r="A750" s="61">
        <v>44063</v>
      </c>
      <c r="B750" s="62" t="s">
        <v>713</v>
      </c>
      <c r="C750" s="63">
        <v>5</v>
      </c>
      <c r="D750" s="26" t="s">
        <v>1022</v>
      </c>
      <c r="E750" s="18" t="s">
        <v>245</v>
      </c>
      <c r="F750" s="18">
        <v>91197</v>
      </c>
    </row>
    <row r="751" spans="1:6" s="53" customFormat="1" x14ac:dyDescent="0.35">
      <c r="A751" s="61">
        <v>44063</v>
      </c>
      <c r="B751" s="62" t="s">
        <v>1023</v>
      </c>
      <c r="C751" s="63">
        <v>51</v>
      </c>
      <c r="D751" s="26" t="s">
        <v>1097</v>
      </c>
      <c r="E751" s="18" t="s">
        <v>245</v>
      </c>
      <c r="F751" s="18" t="s">
        <v>1024</v>
      </c>
    </row>
    <row r="752" spans="1:6" s="53" customFormat="1" x14ac:dyDescent="0.35">
      <c r="A752" s="61">
        <v>44063</v>
      </c>
      <c r="B752" s="62" t="s">
        <v>1023</v>
      </c>
      <c r="C752" s="63">
        <v>25.5</v>
      </c>
      <c r="D752" s="26" t="s">
        <v>1097</v>
      </c>
      <c r="E752" s="18" t="s">
        <v>245</v>
      </c>
      <c r="F752" s="18" t="s">
        <v>1025</v>
      </c>
    </row>
    <row r="753" spans="1:6" s="53" customFormat="1" x14ac:dyDescent="0.35">
      <c r="A753" s="61">
        <v>44063</v>
      </c>
      <c r="B753" s="62" t="s">
        <v>714</v>
      </c>
      <c r="C753" s="63">
        <v>15.94</v>
      </c>
      <c r="D753" s="26" t="s">
        <v>1097</v>
      </c>
      <c r="E753" s="18" t="s">
        <v>245</v>
      </c>
      <c r="F753" s="18">
        <v>14784</v>
      </c>
    </row>
    <row r="754" spans="1:6" s="53" customFormat="1" x14ac:dyDescent="0.35">
      <c r="A754" s="61">
        <v>44063</v>
      </c>
      <c r="B754" s="62" t="s">
        <v>717</v>
      </c>
      <c r="C754" s="63">
        <v>90</v>
      </c>
      <c r="D754" s="26" t="s">
        <v>1048</v>
      </c>
      <c r="E754" s="18" t="s">
        <v>245</v>
      </c>
      <c r="F754" s="18">
        <v>3407</v>
      </c>
    </row>
    <row r="755" spans="1:6" s="53" customFormat="1" x14ac:dyDescent="0.35">
      <c r="A755" s="61">
        <v>44063</v>
      </c>
      <c r="B755" s="62" t="s">
        <v>717</v>
      </c>
      <c r="C755" s="63">
        <v>2000</v>
      </c>
      <c r="D755" s="26" t="s">
        <v>1048</v>
      </c>
      <c r="E755" s="18" t="s">
        <v>245</v>
      </c>
      <c r="F755" s="18">
        <v>3418</v>
      </c>
    </row>
    <row r="756" spans="1:6" s="53" customFormat="1" x14ac:dyDescent="0.35">
      <c r="A756" s="61">
        <v>44063</v>
      </c>
      <c r="B756" s="62" t="s">
        <v>718</v>
      </c>
      <c r="C756" s="63">
        <v>512.12</v>
      </c>
      <c r="D756" s="26" t="s">
        <v>772</v>
      </c>
      <c r="E756" s="18" t="s">
        <v>318</v>
      </c>
      <c r="F756" s="18" t="s">
        <v>991</v>
      </c>
    </row>
    <row r="757" spans="1:6" s="53" customFormat="1" x14ac:dyDescent="0.35">
      <c r="A757" s="61">
        <v>44063</v>
      </c>
      <c r="B757" s="62" t="s">
        <v>487</v>
      </c>
      <c r="C757" s="63">
        <v>3624.82</v>
      </c>
      <c r="D757" s="26" t="s">
        <v>1080</v>
      </c>
      <c r="E757" s="18" t="s">
        <v>683</v>
      </c>
      <c r="F757" s="18" t="s">
        <v>1019</v>
      </c>
    </row>
    <row r="758" spans="1:6" s="53" customFormat="1" x14ac:dyDescent="0.35">
      <c r="A758" s="61">
        <v>44063</v>
      </c>
      <c r="B758" s="62" t="s">
        <v>1098</v>
      </c>
      <c r="C758" s="63">
        <v>79</v>
      </c>
      <c r="D758" s="26" t="s">
        <v>1027</v>
      </c>
      <c r="E758" s="18" t="s">
        <v>245</v>
      </c>
      <c r="F758" s="18">
        <v>21962</v>
      </c>
    </row>
    <row r="759" spans="1:6" s="53" customFormat="1" x14ac:dyDescent="0.35">
      <c r="A759" s="61">
        <v>44063</v>
      </c>
      <c r="B759" s="62" t="s">
        <v>1098</v>
      </c>
      <c r="C759" s="63">
        <v>316</v>
      </c>
      <c r="D759" s="26" t="s">
        <v>1028</v>
      </c>
      <c r="E759" s="18" t="s">
        <v>245</v>
      </c>
      <c r="F759" s="18">
        <v>21965</v>
      </c>
    </row>
    <row r="760" spans="1:6" s="53" customFormat="1" x14ac:dyDescent="0.35">
      <c r="A760" s="61">
        <v>44063</v>
      </c>
      <c r="B760" s="62" t="s">
        <v>699</v>
      </c>
      <c r="C760" s="63">
        <v>6968.24</v>
      </c>
      <c r="D760" s="26" t="s">
        <v>745</v>
      </c>
      <c r="E760" s="18" t="s">
        <v>896</v>
      </c>
      <c r="F760" s="18">
        <v>76</v>
      </c>
    </row>
    <row r="761" spans="1:6" s="53" customFormat="1" x14ac:dyDescent="0.35">
      <c r="A761" s="61">
        <v>44063</v>
      </c>
      <c r="B761" s="62" t="s">
        <v>699</v>
      </c>
      <c r="C761" s="63">
        <v>6869.5</v>
      </c>
      <c r="D761" s="26" t="s">
        <v>745</v>
      </c>
      <c r="E761" s="18" t="s">
        <v>896</v>
      </c>
      <c r="F761" s="18">
        <v>79</v>
      </c>
    </row>
    <row r="762" spans="1:6" s="53" customFormat="1" x14ac:dyDescent="0.35">
      <c r="A762" s="61">
        <v>44063</v>
      </c>
      <c r="B762" s="62" t="s">
        <v>699</v>
      </c>
      <c r="C762" s="63">
        <v>7464.75</v>
      </c>
      <c r="D762" s="26" t="s">
        <v>745</v>
      </c>
      <c r="E762" s="18" t="s">
        <v>896</v>
      </c>
      <c r="F762" s="18">
        <v>78</v>
      </c>
    </row>
    <row r="763" spans="1:6" s="53" customFormat="1" x14ac:dyDescent="0.35">
      <c r="A763" s="61">
        <v>44063</v>
      </c>
      <c r="B763" s="62" t="s">
        <v>22</v>
      </c>
      <c r="C763" s="63">
        <v>231.4</v>
      </c>
      <c r="D763" s="26" t="s">
        <v>1031</v>
      </c>
      <c r="E763" s="18" t="s">
        <v>245</v>
      </c>
      <c r="F763" s="18" t="s">
        <v>1032</v>
      </c>
    </row>
    <row r="764" spans="1:6" s="53" customFormat="1" x14ac:dyDescent="0.35">
      <c r="A764" s="61">
        <v>44063</v>
      </c>
      <c r="B764" s="62" t="s">
        <v>51</v>
      </c>
      <c r="C764" s="63">
        <v>2349.06</v>
      </c>
      <c r="D764" s="26" t="s">
        <v>929</v>
      </c>
      <c r="E764" s="18" t="s">
        <v>666</v>
      </c>
      <c r="F764" s="18">
        <v>1100738582</v>
      </c>
    </row>
    <row r="765" spans="1:6" s="53" customFormat="1" x14ac:dyDescent="0.35">
      <c r="A765" s="61">
        <v>44063</v>
      </c>
      <c r="B765" s="62" t="s">
        <v>1099</v>
      </c>
      <c r="C765" s="63">
        <v>195</v>
      </c>
      <c r="D765" s="26" t="s">
        <v>1034</v>
      </c>
      <c r="E765" s="18" t="s">
        <v>245</v>
      </c>
      <c r="F765" s="18">
        <v>34841</v>
      </c>
    </row>
    <row r="766" spans="1:6" s="53" customFormat="1" x14ac:dyDescent="0.35">
      <c r="A766" s="61">
        <v>44063</v>
      </c>
      <c r="B766" s="62" t="s">
        <v>1099</v>
      </c>
      <c r="C766" s="63">
        <v>195</v>
      </c>
      <c r="D766" s="26" t="s">
        <v>1034</v>
      </c>
      <c r="E766" s="18" t="s">
        <v>245</v>
      </c>
      <c r="F766" s="18">
        <v>34772</v>
      </c>
    </row>
    <row r="767" spans="1:6" s="53" customFormat="1" x14ac:dyDescent="0.35">
      <c r="A767" s="61">
        <v>44063</v>
      </c>
      <c r="B767" s="62" t="s">
        <v>1099</v>
      </c>
      <c r="C767" s="63">
        <v>162.5</v>
      </c>
      <c r="D767" s="26" t="s">
        <v>1034</v>
      </c>
      <c r="E767" s="18" t="s">
        <v>245</v>
      </c>
      <c r="F767" s="18">
        <v>34892</v>
      </c>
    </row>
    <row r="768" spans="1:6" s="53" customFormat="1" x14ac:dyDescent="0.35">
      <c r="A768" s="61">
        <v>44063</v>
      </c>
      <c r="B768" s="62" t="s">
        <v>1099</v>
      </c>
      <c r="C768" s="63">
        <v>162.5</v>
      </c>
      <c r="D768" s="26" t="s">
        <v>1034</v>
      </c>
      <c r="E768" s="18" t="s">
        <v>245</v>
      </c>
      <c r="F768" s="18">
        <v>34943</v>
      </c>
    </row>
    <row r="769" spans="1:6" s="53" customFormat="1" x14ac:dyDescent="0.35">
      <c r="A769" s="61">
        <v>44063</v>
      </c>
      <c r="B769" s="62" t="s">
        <v>1099</v>
      </c>
      <c r="C769" s="63">
        <v>162.5</v>
      </c>
      <c r="D769" s="26" t="s">
        <v>1034</v>
      </c>
      <c r="E769" s="18" t="s">
        <v>245</v>
      </c>
      <c r="F769" s="18">
        <v>34978</v>
      </c>
    </row>
    <row r="770" spans="1:6" s="53" customFormat="1" x14ac:dyDescent="0.35">
      <c r="A770" s="61">
        <v>44063</v>
      </c>
      <c r="B770" s="62" t="s">
        <v>492</v>
      </c>
      <c r="C770" s="63">
        <v>86.42</v>
      </c>
      <c r="D770" s="26" t="s">
        <v>762</v>
      </c>
      <c r="E770" s="18" t="s">
        <v>245</v>
      </c>
      <c r="F770" s="18">
        <v>37857</v>
      </c>
    </row>
    <row r="771" spans="1:6" s="53" customFormat="1" x14ac:dyDescent="0.35">
      <c r="A771" s="61">
        <v>44063</v>
      </c>
      <c r="B771" s="62" t="s">
        <v>904</v>
      </c>
      <c r="C771" s="63">
        <v>655.20000000000005</v>
      </c>
      <c r="D771" s="26" t="s">
        <v>1081</v>
      </c>
      <c r="E771" s="69" t="s">
        <v>259</v>
      </c>
      <c r="F771" s="18">
        <v>7353481</v>
      </c>
    </row>
    <row r="772" spans="1:6" s="53" customFormat="1" x14ac:dyDescent="0.35">
      <c r="A772" s="61">
        <v>44063</v>
      </c>
      <c r="B772" s="62" t="s">
        <v>18</v>
      </c>
      <c r="C772" s="63">
        <v>43.54</v>
      </c>
      <c r="D772" s="26" t="s">
        <v>1082</v>
      </c>
      <c r="E772" s="18" t="s">
        <v>245</v>
      </c>
      <c r="F772" s="18">
        <v>88115</v>
      </c>
    </row>
    <row r="773" spans="1:6" s="53" customFormat="1" ht="31" x14ac:dyDescent="0.35">
      <c r="A773" s="61">
        <v>44063</v>
      </c>
      <c r="B773" s="62" t="s">
        <v>1100</v>
      </c>
      <c r="C773" s="63">
        <v>450</v>
      </c>
      <c r="D773" s="26" t="s">
        <v>1004</v>
      </c>
      <c r="E773" s="18" t="s">
        <v>318</v>
      </c>
      <c r="F773" s="18">
        <v>39629189</v>
      </c>
    </row>
    <row r="774" spans="1:6" s="53" customFormat="1" x14ac:dyDescent="0.35">
      <c r="A774" s="61">
        <v>44063</v>
      </c>
      <c r="B774" s="62" t="s">
        <v>716</v>
      </c>
      <c r="C774" s="63">
        <v>251.55</v>
      </c>
      <c r="D774" s="26" t="s">
        <v>1034</v>
      </c>
      <c r="E774" s="18" t="s">
        <v>245</v>
      </c>
      <c r="F774" s="18">
        <v>168346</v>
      </c>
    </row>
    <row r="775" spans="1:6" s="53" customFormat="1" x14ac:dyDescent="0.35">
      <c r="A775" s="61">
        <v>44063</v>
      </c>
      <c r="B775" s="62" t="s">
        <v>1005</v>
      </c>
      <c r="C775" s="63">
        <v>1645</v>
      </c>
      <c r="D775" s="26" t="s">
        <v>1006</v>
      </c>
      <c r="E775" s="18" t="s">
        <v>318</v>
      </c>
      <c r="F775" s="18" t="s">
        <v>1007</v>
      </c>
    </row>
    <row r="776" spans="1:6" s="53" customFormat="1" x14ac:dyDescent="0.35">
      <c r="A776" s="61">
        <v>44063</v>
      </c>
      <c r="B776" s="62" t="s">
        <v>969</v>
      </c>
      <c r="C776" s="63">
        <f>7198+110</f>
        <v>7308</v>
      </c>
      <c r="D776" s="26" t="s">
        <v>971</v>
      </c>
      <c r="E776" s="18" t="s">
        <v>240</v>
      </c>
      <c r="F776" s="18">
        <v>3000</v>
      </c>
    </row>
    <row r="777" spans="1:6" s="53" customFormat="1" x14ac:dyDescent="0.35">
      <c r="A777" s="61">
        <v>44063</v>
      </c>
      <c r="B777" s="62" t="s">
        <v>969</v>
      </c>
      <c r="C777" s="63">
        <f>16998+519</f>
        <v>17517</v>
      </c>
      <c r="D777" s="26" t="s">
        <v>972</v>
      </c>
      <c r="E777" s="18" t="s">
        <v>240</v>
      </c>
      <c r="F777" s="18">
        <v>2093</v>
      </c>
    </row>
    <row r="778" spans="1:6" s="53" customFormat="1" x14ac:dyDescent="0.35">
      <c r="A778" s="61">
        <v>44063</v>
      </c>
      <c r="B778" s="62" t="s">
        <v>497</v>
      </c>
      <c r="C778" s="63">
        <v>77.36</v>
      </c>
      <c r="D778" s="26" t="s">
        <v>936</v>
      </c>
      <c r="E778" s="18" t="s">
        <v>1094</v>
      </c>
      <c r="F778" s="18" t="s">
        <v>937</v>
      </c>
    </row>
    <row r="779" spans="1:6" s="53" customFormat="1" x14ac:dyDescent="0.35">
      <c r="A779" s="61">
        <v>44063</v>
      </c>
      <c r="B779" s="62" t="s">
        <v>497</v>
      </c>
      <c r="C779" s="63">
        <v>77.36</v>
      </c>
      <c r="D779" s="26" t="s">
        <v>936</v>
      </c>
      <c r="E779" s="18" t="s">
        <v>1094</v>
      </c>
      <c r="F779" s="18" t="s">
        <v>938</v>
      </c>
    </row>
    <row r="780" spans="1:6" s="53" customFormat="1" x14ac:dyDescent="0.35">
      <c r="A780" s="61">
        <v>44063</v>
      </c>
      <c r="B780" s="62" t="s">
        <v>497</v>
      </c>
      <c r="C780" s="63">
        <v>22.72</v>
      </c>
      <c r="D780" s="26" t="s">
        <v>756</v>
      </c>
      <c r="E780" s="18" t="s">
        <v>1094</v>
      </c>
      <c r="F780" s="18" t="s">
        <v>937</v>
      </c>
    </row>
    <row r="781" spans="1:6" s="53" customFormat="1" ht="31" x14ac:dyDescent="0.35">
      <c r="A781" s="61">
        <v>44063</v>
      </c>
      <c r="B781" s="62" t="s">
        <v>910</v>
      </c>
      <c r="C781" s="63">
        <v>4238.5</v>
      </c>
      <c r="D781" s="26" t="s">
        <v>963</v>
      </c>
      <c r="E781" s="18" t="s">
        <v>240</v>
      </c>
      <c r="F781" s="18">
        <v>1683316</v>
      </c>
    </row>
    <row r="782" spans="1:6" s="53" customFormat="1" x14ac:dyDescent="0.35">
      <c r="A782" s="61">
        <v>44063</v>
      </c>
      <c r="B782" s="62" t="s">
        <v>1043</v>
      </c>
      <c r="C782" s="63">
        <f>993.75+70.8</f>
        <v>1064.55</v>
      </c>
      <c r="D782" s="26" t="s">
        <v>942</v>
      </c>
      <c r="E782" s="18" t="s">
        <v>1083</v>
      </c>
      <c r="F782" s="18">
        <v>22565</v>
      </c>
    </row>
    <row r="783" spans="1:6" s="53" customFormat="1" x14ac:dyDescent="0.35">
      <c r="A783" s="61">
        <v>44063</v>
      </c>
      <c r="B783" s="62" t="s">
        <v>563</v>
      </c>
      <c r="C783" s="63">
        <v>1680</v>
      </c>
      <c r="D783" s="26" t="s">
        <v>771</v>
      </c>
      <c r="E783" s="18" t="s">
        <v>1065</v>
      </c>
      <c r="F783" s="18">
        <v>56131909</v>
      </c>
    </row>
    <row r="784" spans="1:6" s="53" customFormat="1" x14ac:dyDescent="0.35">
      <c r="A784" s="61">
        <v>44063</v>
      </c>
      <c r="B784" s="62" t="s">
        <v>1050</v>
      </c>
      <c r="C784" s="63">
        <v>89.83</v>
      </c>
      <c r="D784" s="26" t="s">
        <v>1049</v>
      </c>
      <c r="E784" s="18" t="s">
        <v>684</v>
      </c>
      <c r="F784" s="18" t="s">
        <v>1037</v>
      </c>
    </row>
    <row r="785" spans="1:6" s="53" customFormat="1" x14ac:dyDescent="0.35">
      <c r="A785" s="61">
        <v>44063</v>
      </c>
      <c r="B785" s="62" t="s">
        <v>944</v>
      </c>
      <c r="C785" s="63">
        <v>124</v>
      </c>
      <c r="D785" s="26" t="s">
        <v>956</v>
      </c>
      <c r="E785" s="18" t="s">
        <v>160</v>
      </c>
      <c r="F785" s="18">
        <v>9894</v>
      </c>
    </row>
    <row r="786" spans="1:6" s="53" customFormat="1" x14ac:dyDescent="0.35">
      <c r="A786" s="61">
        <v>44063</v>
      </c>
      <c r="B786" s="62" t="s">
        <v>944</v>
      </c>
      <c r="C786" s="63">
        <v>408</v>
      </c>
      <c r="D786" s="26" t="s">
        <v>945</v>
      </c>
      <c r="E786" s="18" t="s">
        <v>1083</v>
      </c>
      <c r="F786" s="18">
        <v>9909</v>
      </c>
    </row>
    <row r="787" spans="1:6" s="53" customFormat="1" x14ac:dyDescent="0.35">
      <c r="A787" s="61">
        <v>44063</v>
      </c>
      <c r="B787" s="62" t="s">
        <v>944</v>
      </c>
      <c r="C787" s="63">
        <v>76</v>
      </c>
      <c r="D787" s="26" t="s">
        <v>946</v>
      </c>
      <c r="E787" s="18" t="s">
        <v>1083</v>
      </c>
      <c r="F787" s="18">
        <v>9909</v>
      </c>
    </row>
    <row r="788" spans="1:6" s="53" customFormat="1" x14ac:dyDescent="0.35">
      <c r="A788" s="61">
        <v>44063</v>
      </c>
      <c r="B788" s="62" t="s">
        <v>944</v>
      </c>
      <c r="C788" s="63">
        <v>360</v>
      </c>
      <c r="D788" s="26" t="s">
        <v>947</v>
      </c>
      <c r="E788" s="18" t="s">
        <v>1083</v>
      </c>
      <c r="F788" s="18">
        <v>9909</v>
      </c>
    </row>
    <row r="789" spans="1:6" s="53" customFormat="1" x14ac:dyDescent="0.35">
      <c r="A789" s="61">
        <v>44063</v>
      </c>
      <c r="B789" s="62" t="s">
        <v>565</v>
      </c>
      <c r="C789" s="63">
        <v>10.39</v>
      </c>
      <c r="D789" s="26" t="s">
        <v>756</v>
      </c>
      <c r="E789" s="18" t="s">
        <v>1094</v>
      </c>
      <c r="F789" s="18">
        <v>7309344071</v>
      </c>
    </row>
    <row r="790" spans="1:6" s="53" customFormat="1" x14ac:dyDescent="0.35">
      <c r="A790" s="61">
        <v>44063</v>
      </c>
      <c r="B790" s="62" t="s">
        <v>565</v>
      </c>
      <c r="C790" s="63">
        <v>16.739999999999998</v>
      </c>
      <c r="D790" s="26" t="s">
        <v>756</v>
      </c>
      <c r="E790" s="18" t="s">
        <v>1094</v>
      </c>
      <c r="F790" s="18" t="s">
        <v>939</v>
      </c>
    </row>
    <row r="791" spans="1:6" s="53" customFormat="1" x14ac:dyDescent="0.35">
      <c r="A791" s="61">
        <v>44063</v>
      </c>
      <c r="B791" s="62" t="s">
        <v>565</v>
      </c>
      <c r="C791" s="63">
        <v>25.01</v>
      </c>
      <c r="D791" s="26" t="s">
        <v>756</v>
      </c>
      <c r="E791" s="18" t="s">
        <v>1094</v>
      </c>
      <c r="F791" s="18">
        <v>7309435095</v>
      </c>
    </row>
    <row r="792" spans="1:6" s="53" customFormat="1" x14ac:dyDescent="0.35">
      <c r="A792" s="61">
        <v>44063</v>
      </c>
      <c r="B792" s="62" t="s">
        <v>565</v>
      </c>
      <c r="C792" s="63">
        <v>8.99</v>
      </c>
      <c r="D792" s="26" t="s">
        <v>995</v>
      </c>
      <c r="E792" s="18" t="s">
        <v>318</v>
      </c>
      <c r="F792" s="18">
        <v>80593</v>
      </c>
    </row>
    <row r="793" spans="1:6" s="53" customFormat="1" x14ac:dyDescent="0.35">
      <c r="A793" s="61">
        <v>44063</v>
      </c>
      <c r="B793" s="62" t="s">
        <v>920</v>
      </c>
      <c r="C793" s="63">
        <v>3437.6</v>
      </c>
      <c r="D793" s="26" t="s">
        <v>1084</v>
      </c>
      <c r="E793" s="18" t="s">
        <v>252</v>
      </c>
      <c r="F793" s="18" t="s">
        <v>921</v>
      </c>
    </row>
    <row r="794" spans="1:6" s="53" customFormat="1" x14ac:dyDescent="0.35">
      <c r="A794" s="61">
        <v>44063</v>
      </c>
      <c r="B794" s="62" t="s">
        <v>920</v>
      </c>
      <c r="C794" s="63">
        <v>3437.6</v>
      </c>
      <c r="D794" s="26" t="s">
        <v>1084</v>
      </c>
      <c r="E794" s="18" t="s">
        <v>252</v>
      </c>
      <c r="F794" s="18" t="s">
        <v>922</v>
      </c>
    </row>
    <row r="795" spans="1:6" s="53" customFormat="1" x14ac:dyDescent="0.35">
      <c r="A795" s="61">
        <v>44063</v>
      </c>
      <c r="B795" s="62" t="s">
        <v>920</v>
      </c>
      <c r="C795" s="63">
        <v>2750.08</v>
      </c>
      <c r="D795" s="26" t="s">
        <v>1084</v>
      </c>
      <c r="E795" s="18" t="s">
        <v>252</v>
      </c>
      <c r="F795" s="18" t="s">
        <v>923</v>
      </c>
    </row>
    <row r="796" spans="1:6" s="53" customFormat="1" x14ac:dyDescent="0.35">
      <c r="A796" s="61">
        <v>44063</v>
      </c>
      <c r="B796" s="62" t="s">
        <v>920</v>
      </c>
      <c r="C796" s="63">
        <v>3437.6</v>
      </c>
      <c r="D796" s="26" t="s">
        <v>1084</v>
      </c>
      <c r="E796" s="18" t="s">
        <v>252</v>
      </c>
      <c r="F796" s="18" t="s">
        <v>924</v>
      </c>
    </row>
    <row r="797" spans="1:6" s="53" customFormat="1" x14ac:dyDescent="0.35">
      <c r="A797" s="61">
        <v>44063</v>
      </c>
      <c r="B797" s="62" t="s">
        <v>920</v>
      </c>
      <c r="C797" s="63">
        <v>3437.6</v>
      </c>
      <c r="D797" s="26" t="s">
        <v>1084</v>
      </c>
      <c r="E797" s="18" t="s">
        <v>252</v>
      </c>
      <c r="F797" s="18" t="s">
        <v>925</v>
      </c>
    </row>
    <row r="798" spans="1:6" s="53" customFormat="1" x14ac:dyDescent="0.35">
      <c r="A798" s="61">
        <v>44063</v>
      </c>
      <c r="B798" s="62" t="s">
        <v>907</v>
      </c>
      <c r="C798" s="63">
        <v>771.98</v>
      </c>
      <c r="D798" s="26" t="s">
        <v>1085</v>
      </c>
      <c r="E798" s="18" t="s">
        <v>1065</v>
      </c>
      <c r="F798" s="18">
        <v>56004351</v>
      </c>
    </row>
    <row r="799" spans="1:6" s="53" customFormat="1" x14ac:dyDescent="0.35">
      <c r="A799" s="61">
        <v>44063</v>
      </c>
      <c r="B799" s="62" t="s">
        <v>907</v>
      </c>
      <c r="C799" s="63">
        <v>991.29</v>
      </c>
      <c r="D799" s="26" t="s">
        <v>1085</v>
      </c>
      <c r="E799" s="18" t="s">
        <v>1065</v>
      </c>
      <c r="F799" s="18">
        <v>56032355</v>
      </c>
    </row>
    <row r="800" spans="1:6" s="53" customFormat="1" x14ac:dyDescent="0.35">
      <c r="A800" s="61">
        <v>44063</v>
      </c>
      <c r="B800" s="62" t="s">
        <v>907</v>
      </c>
      <c r="C800" s="63">
        <v>1184.29</v>
      </c>
      <c r="D800" s="26" t="s">
        <v>1085</v>
      </c>
      <c r="E800" s="18" t="s">
        <v>1065</v>
      </c>
      <c r="F800" s="18">
        <v>56106438</v>
      </c>
    </row>
    <row r="801" spans="1:6" s="53" customFormat="1" x14ac:dyDescent="0.35">
      <c r="A801" s="61">
        <v>44063</v>
      </c>
      <c r="B801" s="62" t="s">
        <v>907</v>
      </c>
      <c r="C801" s="63">
        <v>1175.52</v>
      </c>
      <c r="D801" s="26" t="s">
        <v>1085</v>
      </c>
      <c r="E801" s="18" t="s">
        <v>1065</v>
      </c>
      <c r="F801" s="18">
        <v>56131375</v>
      </c>
    </row>
    <row r="802" spans="1:6" s="53" customFormat="1" x14ac:dyDescent="0.35">
      <c r="A802" s="61">
        <v>44063</v>
      </c>
      <c r="B802" s="62" t="s">
        <v>907</v>
      </c>
      <c r="C802" s="63">
        <v>1122.53</v>
      </c>
      <c r="D802" s="26" t="s">
        <v>1085</v>
      </c>
      <c r="E802" s="18" t="s">
        <v>1065</v>
      </c>
      <c r="F802" s="18">
        <v>56153310</v>
      </c>
    </row>
    <row r="803" spans="1:6" s="53" customFormat="1" x14ac:dyDescent="0.35">
      <c r="A803" s="61">
        <v>44063</v>
      </c>
      <c r="B803" s="62" t="s">
        <v>907</v>
      </c>
      <c r="C803" s="63">
        <v>964.98</v>
      </c>
      <c r="D803" s="26" t="s">
        <v>1085</v>
      </c>
      <c r="E803" s="18" t="s">
        <v>1065</v>
      </c>
      <c r="F803" s="18">
        <v>56062716</v>
      </c>
    </row>
    <row r="804" spans="1:6" s="53" customFormat="1" x14ac:dyDescent="0.35">
      <c r="A804" s="61">
        <v>44063</v>
      </c>
      <c r="B804" s="62" t="s">
        <v>19</v>
      </c>
      <c r="C804" s="63">
        <v>30.82</v>
      </c>
      <c r="D804" s="26" t="s">
        <v>1086</v>
      </c>
      <c r="E804" s="18" t="s">
        <v>318</v>
      </c>
      <c r="F804" s="18">
        <v>83503</v>
      </c>
    </row>
    <row r="805" spans="1:6" s="53" customFormat="1" x14ac:dyDescent="0.35">
      <c r="A805" s="61">
        <v>44070</v>
      </c>
      <c r="B805" s="62" t="s">
        <v>978</v>
      </c>
      <c r="C805" s="63">
        <v>2021.23</v>
      </c>
      <c r="D805" s="26" t="s">
        <v>1087</v>
      </c>
      <c r="E805" s="18" t="s">
        <v>684</v>
      </c>
      <c r="F805" s="18" t="s">
        <v>1107</v>
      </c>
    </row>
    <row r="806" spans="1:6" s="53" customFormat="1" x14ac:dyDescent="0.35">
      <c r="A806" s="61">
        <v>44070</v>
      </c>
      <c r="B806" s="62" t="s">
        <v>13</v>
      </c>
      <c r="C806" s="63">
        <v>3866.85</v>
      </c>
      <c r="D806" s="26" t="s">
        <v>897</v>
      </c>
      <c r="E806" s="18" t="s">
        <v>684</v>
      </c>
      <c r="F806" s="18" t="s">
        <v>898</v>
      </c>
    </row>
    <row r="807" spans="1:6" s="53" customFormat="1" ht="31" x14ac:dyDescent="0.35">
      <c r="A807" s="61">
        <v>44070</v>
      </c>
      <c r="B807" s="62" t="s">
        <v>900</v>
      </c>
      <c r="C807" s="63">
        <v>438.12</v>
      </c>
      <c r="D807" s="26" t="s">
        <v>1056</v>
      </c>
      <c r="E807" s="18" t="s">
        <v>159</v>
      </c>
      <c r="F807" s="18">
        <v>1017535</v>
      </c>
    </row>
    <row r="808" spans="1:6" s="53" customFormat="1" x14ac:dyDescent="0.35">
      <c r="A808" s="61">
        <v>44070</v>
      </c>
      <c r="B808" s="62" t="s">
        <v>1000</v>
      </c>
      <c r="C808" s="63">
        <v>13000</v>
      </c>
      <c r="D808" s="26" t="s">
        <v>1001</v>
      </c>
      <c r="E808" s="18" t="s">
        <v>318</v>
      </c>
      <c r="F808" s="18">
        <v>118099</v>
      </c>
    </row>
    <row r="809" spans="1:6" s="53" customFormat="1" x14ac:dyDescent="0.35">
      <c r="A809" s="61">
        <v>44070</v>
      </c>
      <c r="B809" s="62" t="s">
        <v>697</v>
      </c>
      <c r="C809" s="63">
        <v>162.5</v>
      </c>
      <c r="D809" s="26" t="s">
        <v>948</v>
      </c>
      <c r="E809" s="18" t="s">
        <v>244</v>
      </c>
      <c r="F809" s="18" t="s">
        <v>949</v>
      </c>
    </row>
    <row r="810" spans="1:6" s="53" customFormat="1" x14ac:dyDescent="0.35">
      <c r="A810" s="61">
        <v>44070</v>
      </c>
      <c r="B810" s="62" t="s">
        <v>697</v>
      </c>
      <c r="C810" s="63">
        <v>162.5</v>
      </c>
      <c r="D810" s="26" t="s">
        <v>948</v>
      </c>
      <c r="E810" s="18" t="s">
        <v>244</v>
      </c>
      <c r="F810" s="18" t="s">
        <v>950</v>
      </c>
    </row>
    <row r="811" spans="1:6" s="53" customFormat="1" x14ac:dyDescent="0.35">
      <c r="A811" s="61">
        <v>44070</v>
      </c>
      <c r="B811" s="62" t="s">
        <v>697</v>
      </c>
      <c r="C811" s="63">
        <v>162.5</v>
      </c>
      <c r="D811" s="26" t="s">
        <v>948</v>
      </c>
      <c r="E811" s="18" t="s">
        <v>244</v>
      </c>
      <c r="F811" s="18" t="s">
        <v>951</v>
      </c>
    </row>
    <row r="812" spans="1:6" s="53" customFormat="1" x14ac:dyDescent="0.35">
      <c r="A812" s="61">
        <v>44070</v>
      </c>
      <c r="B812" s="62" t="s">
        <v>697</v>
      </c>
      <c r="C812" s="63">
        <v>162.5</v>
      </c>
      <c r="D812" s="26" t="s">
        <v>948</v>
      </c>
      <c r="E812" s="18" t="s">
        <v>244</v>
      </c>
      <c r="F812" s="18" t="s">
        <v>953</v>
      </c>
    </row>
    <row r="813" spans="1:6" s="53" customFormat="1" x14ac:dyDescent="0.35">
      <c r="A813" s="61">
        <v>44070</v>
      </c>
      <c r="B813" s="62" t="s">
        <v>697</v>
      </c>
      <c r="C813" s="63">
        <v>162.5</v>
      </c>
      <c r="D813" s="26" t="s">
        <v>948</v>
      </c>
      <c r="E813" s="18" t="s">
        <v>244</v>
      </c>
      <c r="F813" s="18" t="s">
        <v>954</v>
      </c>
    </row>
    <row r="814" spans="1:6" s="53" customFormat="1" x14ac:dyDescent="0.35">
      <c r="A814" s="61">
        <v>44070</v>
      </c>
      <c r="B814" s="62" t="s">
        <v>697</v>
      </c>
      <c r="C814" s="63">
        <v>162.5</v>
      </c>
      <c r="D814" s="26" t="s">
        <v>948</v>
      </c>
      <c r="E814" s="18" t="s">
        <v>244</v>
      </c>
      <c r="F814" s="18" t="s">
        <v>955</v>
      </c>
    </row>
    <row r="815" spans="1:6" s="53" customFormat="1" x14ac:dyDescent="0.35">
      <c r="A815" s="61">
        <v>44070</v>
      </c>
      <c r="B815" s="62" t="s">
        <v>191</v>
      </c>
      <c r="C815" s="63">
        <v>22137.5</v>
      </c>
      <c r="D815" s="26" t="s">
        <v>545</v>
      </c>
      <c r="E815" s="18" t="s">
        <v>245</v>
      </c>
      <c r="F815" s="18" t="s">
        <v>1036</v>
      </c>
    </row>
    <row r="816" spans="1:6" s="53" customFormat="1" x14ac:dyDescent="0.35">
      <c r="A816" s="61">
        <v>44070</v>
      </c>
      <c r="B816" s="62" t="s">
        <v>375</v>
      </c>
      <c r="C816" s="63">
        <v>268.64</v>
      </c>
      <c r="D816" s="26" t="s">
        <v>1058</v>
      </c>
      <c r="E816" s="18" t="s">
        <v>246</v>
      </c>
      <c r="F816" s="18">
        <v>4587670</v>
      </c>
    </row>
    <row r="817" spans="1:6" s="53" customFormat="1" x14ac:dyDescent="0.35">
      <c r="A817" s="61">
        <v>44070</v>
      </c>
      <c r="B817" s="62" t="s">
        <v>375</v>
      </c>
      <c r="C817" s="63">
        <v>61.58</v>
      </c>
      <c r="D817" s="26" t="s">
        <v>1058</v>
      </c>
      <c r="E817" s="18" t="s">
        <v>246</v>
      </c>
      <c r="F817" s="18">
        <v>3825188</v>
      </c>
    </row>
    <row r="818" spans="1:6" s="53" customFormat="1" x14ac:dyDescent="0.35">
      <c r="A818" s="61">
        <v>44070</v>
      </c>
      <c r="B818" s="62" t="s">
        <v>375</v>
      </c>
      <c r="C818" s="63">
        <v>4363.32</v>
      </c>
      <c r="D818" s="26" t="s">
        <v>1058</v>
      </c>
      <c r="E818" s="18" t="s">
        <v>246</v>
      </c>
      <c r="F818" s="18">
        <v>3743704</v>
      </c>
    </row>
    <row r="819" spans="1:6" s="53" customFormat="1" x14ac:dyDescent="0.35">
      <c r="A819" s="61">
        <v>44070</v>
      </c>
      <c r="B819" s="62" t="s">
        <v>375</v>
      </c>
      <c r="C819" s="63">
        <v>361.12</v>
      </c>
      <c r="D819" s="26" t="s">
        <v>1058</v>
      </c>
      <c r="E819" s="18" t="s">
        <v>246</v>
      </c>
      <c r="F819" s="18">
        <v>3671908</v>
      </c>
    </row>
    <row r="820" spans="1:6" s="53" customFormat="1" x14ac:dyDescent="0.35">
      <c r="A820" s="61">
        <v>44070</v>
      </c>
      <c r="B820" s="62" t="s">
        <v>1035</v>
      </c>
      <c r="C820" s="63">
        <v>8354.7000000000007</v>
      </c>
      <c r="D820" s="26" t="s">
        <v>1051</v>
      </c>
      <c r="E820" s="18" t="s">
        <v>245</v>
      </c>
      <c r="F820" s="18">
        <v>11358</v>
      </c>
    </row>
    <row r="821" spans="1:6" s="53" customFormat="1" x14ac:dyDescent="0.35">
      <c r="A821" s="61">
        <v>44070</v>
      </c>
      <c r="B821" s="62" t="s">
        <v>1035</v>
      </c>
      <c r="C821" s="63">
        <v>4728.08</v>
      </c>
      <c r="D821" s="26" t="s">
        <v>1051</v>
      </c>
      <c r="E821" s="18" t="s">
        <v>245</v>
      </c>
      <c r="F821" s="18">
        <v>11332</v>
      </c>
    </row>
    <row r="822" spans="1:6" s="53" customFormat="1" x14ac:dyDescent="0.35">
      <c r="A822" s="61">
        <v>44070</v>
      </c>
      <c r="B822" s="62" t="s">
        <v>1035</v>
      </c>
      <c r="C822" s="63">
        <v>8890.75</v>
      </c>
      <c r="D822" s="26" t="s">
        <v>1051</v>
      </c>
      <c r="E822" s="18" t="s">
        <v>245</v>
      </c>
      <c r="F822" s="18">
        <v>11388</v>
      </c>
    </row>
    <row r="823" spans="1:6" s="53" customFormat="1" x14ac:dyDescent="0.35">
      <c r="A823" s="61">
        <v>44070</v>
      </c>
      <c r="B823" s="62" t="s">
        <v>627</v>
      </c>
      <c r="C823" s="63">
        <v>61.56</v>
      </c>
      <c r="D823" s="26" t="s">
        <v>1041</v>
      </c>
      <c r="E823" s="18" t="s">
        <v>684</v>
      </c>
      <c r="F823" s="18">
        <v>9595947491</v>
      </c>
    </row>
    <row r="824" spans="1:6" s="53" customFormat="1" x14ac:dyDescent="0.35">
      <c r="A824" s="61">
        <v>44070</v>
      </c>
      <c r="B824" s="62" t="s">
        <v>1088</v>
      </c>
      <c r="C824" s="63">
        <v>4929.1499999999996</v>
      </c>
      <c r="D824" s="26" t="s">
        <v>964</v>
      </c>
      <c r="E824" s="18" t="s">
        <v>240</v>
      </c>
      <c r="F824" s="18" t="s">
        <v>965</v>
      </c>
    </row>
    <row r="825" spans="1:6" s="53" customFormat="1" x14ac:dyDescent="0.35">
      <c r="A825" s="61">
        <v>44070</v>
      </c>
      <c r="B825" s="62" t="s">
        <v>547</v>
      </c>
      <c r="C825" s="63">
        <v>50</v>
      </c>
      <c r="D825" s="26" t="s">
        <v>952</v>
      </c>
      <c r="E825" s="18" t="s">
        <v>943</v>
      </c>
      <c r="F825" s="18" t="s">
        <v>941</v>
      </c>
    </row>
    <row r="826" spans="1:6" s="53" customFormat="1" x14ac:dyDescent="0.35">
      <c r="A826" s="61">
        <v>44070</v>
      </c>
      <c r="B826" s="62" t="s">
        <v>547</v>
      </c>
      <c r="C826" s="63">
        <v>50</v>
      </c>
      <c r="D826" s="26" t="s">
        <v>71</v>
      </c>
      <c r="E826" s="18" t="s">
        <v>1089</v>
      </c>
      <c r="F826" s="18" t="s">
        <v>941</v>
      </c>
    </row>
    <row r="827" spans="1:6" s="53" customFormat="1" ht="31" x14ac:dyDescent="0.35">
      <c r="A827" s="61">
        <v>44070</v>
      </c>
      <c r="B827" s="62" t="s">
        <v>1101</v>
      </c>
      <c r="C827" s="63">
        <v>2409</v>
      </c>
      <c r="D827" s="26" t="s">
        <v>983</v>
      </c>
      <c r="E827" s="18" t="s">
        <v>1108</v>
      </c>
      <c r="F827" s="18">
        <v>1208028873</v>
      </c>
    </row>
    <row r="828" spans="1:6" s="53" customFormat="1" x14ac:dyDescent="0.35">
      <c r="A828" s="61">
        <v>44070</v>
      </c>
      <c r="B828" s="62" t="s">
        <v>969</v>
      </c>
      <c r="C828" s="63">
        <f>3599+63</f>
        <v>3662</v>
      </c>
      <c r="D828" s="26" t="s">
        <v>970</v>
      </c>
      <c r="E828" s="18" t="s">
        <v>240</v>
      </c>
      <c r="F828" s="18">
        <v>3009</v>
      </c>
    </row>
    <row r="829" spans="1:6" s="53" customFormat="1" x14ac:dyDescent="0.35">
      <c r="A829" s="61">
        <v>44070</v>
      </c>
      <c r="B829" s="62" t="s">
        <v>1038</v>
      </c>
      <c r="C829" s="63">
        <v>125.69</v>
      </c>
      <c r="D829" s="26" t="s">
        <v>1039</v>
      </c>
      <c r="E829" s="18" t="s">
        <v>684</v>
      </c>
      <c r="F829" s="18">
        <v>9008749476</v>
      </c>
    </row>
    <row r="830" spans="1:6" s="53" customFormat="1" x14ac:dyDescent="0.35">
      <c r="A830" s="61">
        <v>44070</v>
      </c>
      <c r="B830" s="62" t="s">
        <v>966</v>
      </c>
      <c r="C830" s="63">
        <v>163556.29999999999</v>
      </c>
      <c r="D830" s="26" t="s">
        <v>967</v>
      </c>
      <c r="E830" s="18" t="s">
        <v>240</v>
      </c>
      <c r="F830" s="18" t="s">
        <v>968</v>
      </c>
    </row>
    <row r="831" spans="1:6" s="53" customFormat="1" x14ac:dyDescent="0.35">
      <c r="A831" s="61">
        <v>44070</v>
      </c>
      <c r="B831" s="62" t="s">
        <v>711</v>
      </c>
      <c r="C831" s="63">
        <v>14000</v>
      </c>
      <c r="D831" s="26" t="s">
        <v>1084</v>
      </c>
      <c r="E831" s="18" t="s">
        <v>252</v>
      </c>
      <c r="F831" s="18" t="s">
        <v>927</v>
      </c>
    </row>
    <row r="832" spans="1:6" s="53" customFormat="1" x14ac:dyDescent="0.35">
      <c r="A832" s="61">
        <v>44070</v>
      </c>
      <c r="B832" s="62" t="s">
        <v>711</v>
      </c>
      <c r="C832" s="63">
        <v>11960</v>
      </c>
      <c r="D832" s="26" t="s">
        <v>1084</v>
      </c>
      <c r="E832" s="18" t="s">
        <v>252</v>
      </c>
      <c r="F832" s="18" t="s">
        <v>928</v>
      </c>
    </row>
    <row r="833" spans="1:6" s="53" customFormat="1" x14ac:dyDescent="0.35">
      <c r="A833" s="61">
        <v>44070</v>
      </c>
      <c r="B833" s="62" t="s">
        <v>906</v>
      </c>
      <c r="C833" s="63">
        <v>2.99</v>
      </c>
      <c r="D833" s="26" t="s">
        <v>1046</v>
      </c>
      <c r="E833" s="18" t="s">
        <v>896</v>
      </c>
      <c r="F833" s="70" t="s">
        <v>1047</v>
      </c>
    </row>
    <row r="834" spans="1:6" s="53" customFormat="1" x14ac:dyDescent="0.35">
      <c r="A834" s="61">
        <v>44070</v>
      </c>
      <c r="B834" s="62" t="s">
        <v>906</v>
      </c>
      <c r="C834" s="63">
        <v>6.5</v>
      </c>
      <c r="D834" s="26" t="s">
        <v>1046</v>
      </c>
      <c r="E834" s="18" t="s">
        <v>896</v>
      </c>
      <c r="F834" s="70" t="s">
        <v>1104</v>
      </c>
    </row>
    <row r="835" spans="1:6" s="53" customFormat="1" x14ac:dyDescent="0.35">
      <c r="A835" s="61">
        <v>44070</v>
      </c>
      <c r="B835" s="62" t="s">
        <v>906</v>
      </c>
      <c r="C835" s="63">
        <v>2.99</v>
      </c>
      <c r="D835" s="26" t="s">
        <v>1046</v>
      </c>
      <c r="E835" s="18" t="s">
        <v>896</v>
      </c>
      <c r="F835" s="70" t="s">
        <v>1105</v>
      </c>
    </row>
    <row r="836" spans="1:6" s="53" customFormat="1" x14ac:dyDescent="0.35">
      <c r="A836" s="61">
        <v>44070</v>
      </c>
      <c r="B836" s="62" t="s">
        <v>906</v>
      </c>
      <c r="C836" s="63">
        <v>6.5</v>
      </c>
      <c r="D836" s="26" t="s">
        <v>1046</v>
      </c>
      <c r="E836" s="18" t="s">
        <v>896</v>
      </c>
      <c r="F836" s="70" t="s">
        <v>1106</v>
      </c>
    </row>
    <row r="837" spans="1:6" s="53" customFormat="1" x14ac:dyDescent="0.35">
      <c r="A837" s="61">
        <v>44070</v>
      </c>
      <c r="B837" s="62" t="s">
        <v>565</v>
      </c>
      <c r="C837" s="63">
        <v>14.22</v>
      </c>
      <c r="D837" s="26" t="s">
        <v>973</v>
      </c>
      <c r="E837" s="18" t="s">
        <v>240</v>
      </c>
      <c r="F837" s="18">
        <v>7309633505</v>
      </c>
    </row>
    <row r="838" spans="1:6" s="53" customFormat="1" x14ac:dyDescent="0.35">
      <c r="A838" s="61">
        <v>44070</v>
      </c>
      <c r="B838" s="62" t="s">
        <v>565</v>
      </c>
      <c r="C838" s="63">
        <v>13.09</v>
      </c>
      <c r="D838" s="26" t="s">
        <v>973</v>
      </c>
      <c r="E838" s="18" t="s">
        <v>240</v>
      </c>
      <c r="F838" s="18">
        <v>7309633505</v>
      </c>
    </row>
    <row r="839" spans="1:6" s="53" customFormat="1" x14ac:dyDescent="0.35">
      <c r="A839" s="61">
        <v>44070</v>
      </c>
      <c r="B839" s="62" t="s">
        <v>565</v>
      </c>
      <c r="C839" s="63">
        <v>142.08000000000001</v>
      </c>
      <c r="D839" s="26" t="s">
        <v>27</v>
      </c>
      <c r="E839" s="18" t="s">
        <v>240</v>
      </c>
      <c r="F839" s="18" t="s">
        <v>974</v>
      </c>
    </row>
    <row r="840" spans="1:6" s="53" customFormat="1" x14ac:dyDescent="0.35">
      <c r="A840" s="61">
        <v>44070</v>
      </c>
      <c r="B840" s="62" t="s">
        <v>920</v>
      </c>
      <c r="C840" s="63">
        <v>3437.6</v>
      </c>
      <c r="D840" s="26" t="s">
        <v>1084</v>
      </c>
      <c r="E840" s="18" t="s">
        <v>252</v>
      </c>
      <c r="F840" s="18" t="s">
        <v>926</v>
      </c>
    </row>
    <row r="841" spans="1:6" s="53" customFormat="1" x14ac:dyDescent="0.35">
      <c r="A841" s="61">
        <v>44070</v>
      </c>
      <c r="B841" s="62" t="s">
        <v>901</v>
      </c>
      <c r="C841" s="63">
        <v>7086</v>
      </c>
      <c r="D841" s="26" t="s">
        <v>902</v>
      </c>
      <c r="E841" s="18" t="s">
        <v>684</v>
      </c>
      <c r="F841" s="18">
        <v>2919</v>
      </c>
    </row>
    <row r="842" spans="1:6" s="53" customFormat="1" x14ac:dyDescent="0.35">
      <c r="A842" s="61">
        <v>44070</v>
      </c>
      <c r="B842" s="62" t="s">
        <v>73</v>
      </c>
      <c r="C842" s="63">
        <v>313.8</v>
      </c>
      <c r="D842" s="26" t="s">
        <v>166</v>
      </c>
      <c r="E842" s="18" t="s">
        <v>240</v>
      </c>
      <c r="F842" s="18">
        <v>79375045</v>
      </c>
    </row>
    <row r="843" spans="1:6" s="53" customFormat="1" x14ac:dyDescent="0.35">
      <c r="A843" s="61">
        <v>44074</v>
      </c>
      <c r="B843" s="62" t="s">
        <v>1033</v>
      </c>
      <c r="C843" s="63">
        <v>129.38999999999999</v>
      </c>
      <c r="D843" s="26" t="s">
        <v>1102</v>
      </c>
      <c r="E843" s="18" t="s">
        <v>245</v>
      </c>
      <c r="F843" s="18" t="s">
        <v>1090</v>
      </c>
    </row>
    <row r="844" spans="1:6" s="53" customFormat="1" x14ac:dyDescent="0.35">
      <c r="A844" s="78"/>
      <c r="B844" s="80"/>
      <c r="C844" s="82"/>
      <c r="D844" s="83"/>
      <c r="E844" s="83"/>
      <c r="F844" s="83"/>
    </row>
    <row r="845" spans="1:6" s="53" customFormat="1" x14ac:dyDescent="0.35">
      <c r="A845" s="77">
        <v>43931</v>
      </c>
      <c r="B845" s="79" t="s">
        <v>1227</v>
      </c>
      <c r="C845" s="81">
        <v>193.2</v>
      </c>
      <c r="D845" s="79" t="s">
        <v>1228</v>
      </c>
      <c r="E845" s="79" t="s">
        <v>139</v>
      </c>
      <c r="F845" s="79" t="s">
        <v>1229</v>
      </c>
    </row>
    <row r="846" spans="1:6" s="53" customFormat="1" x14ac:dyDescent="0.35">
      <c r="A846" s="72">
        <v>43987</v>
      </c>
      <c r="B846" s="73" t="s">
        <v>1230</v>
      </c>
      <c r="C846" s="74">
        <v>41.98</v>
      </c>
      <c r="D846" s="73" t="s">
        <v>1228</v>
      </c>
      <c r="E846" s="73" t="s">
        <v>139</v>
      </c>
      <c r="F846" s="73" t="s">
        <v>1231</v>
      </c>
    </row>
    <row r="847" spans="1:6" s="53" customFormat="1" x14ac:dyDescent="0.35">
      <c r="A847" s="72">
        <v>43987</v>
      </c>
      <c r="B847" s="73" t="s">
        <v>1232</v>
      </c>
      <c r="C847" s="74">
        <v>58.65</v>
      </c>
      <c r="D847" s="73" t="s">
        <v>1228</v>
      </c>
      <c r="E847" s="73" t="s">
        <v>139</v>
      </c>
      <c r="F847" s="73" t="s">
        <v>1233</v>
      </c>
    </row>
    <row r="848" spans="1:6" s="53" customFormat="1" x14ac:dyDescent="0.35">
      <c r="A848" s="72">
        <v>44000</v>
      </c>
      <c r="B848" s="73" t="s">
        <v>18</v>
      </c>
      <c r="C848" s="74">
        <v>50.7</v>
      </c>
      <c r="D848" s="73" t="s">
        <v>1132</v>
      </c>
      <c r="E848" s="26" t="s">
        <v>1131</v>
      </c>
      <c r="F848" s="73">
        <v>24027</v>
      </c>
    </row>
    <row r="849" spans="1:6" s="53" customFormat="1" x14ac:dyDescent="0.35">
      <c r="A849" s="72">
        <v>44001</v>
      </c>
      <c r="B849" s="73" t="s">
        <v>1275</v>
      </c>
      <c r="C849" s="74">
        <v>120.52</v>
      </c>
      <c r="D849" s="73" t="s">
        <v>1228</v>
      </c>
      <c r="E849" s="73" t="s">
        <v>139</v>
      </c>
      <c r="F849" s="73" t="s">
        <v>1234</v>
      </c>
    </row>
    <row r="850" spans="1:6" s="53" customFormat="1" x14ac:dyDescent="0.35">
      <c r="A850" s="72">
        <v>44001</v>
      </c>
      <c r="B850" s="73" t="s">
        <v>1276</v>
      </c>
      <c r="C850" s="74">
        <v>31.05</v>
      </c>
      <c r="D850" s="73" t="s">
        <v>1228</v>
      </c>
      <c r="E850" s="73" t="s">
        <v>139</v>
      </c>
      <c r="F850" s="73" t="s">
        <v>1235</v>
      </c>
    </row>
    <row r="851" spans="1:6" s="53" customFormat="1" x14ac:dyDescent="0.35">
      <c r="A851" s="72">
        <v>44001</v>
      </c>
      <c r="B851" s="73" t="s">
        <v>1277</v>
      </c>
      <c r="C851" s="74">
        <v>43.36</v>
      </c>
      <c r="D851" s="73" t="s">
        <v>1228</v>
      </c>
      <c r="E851" s="73" t="s">
        <v>139</v>
      </c>
      <c r="F851" s="73" t="s">
        <v>1236</v>
      </c>
    </row>
    <row r="852" spans="1:6" s="53" customFormat="1" x14ac:dyDescent="0.35">
      <c r="A852" s="72">
        <v>44001</v>
      </c>
      <c r="B852" s="73" t="s">
        <v>1237</v>
      </c>
      <c r="C852" s="74">
        <v>13.23</v>
      </c>
      <c r="D852" s="73" t="s">
        <v>1228</v>
      </c>
      <c r="E852" s="73" t="s">
        <v>139</v>
      </c>
      <c r="F852" s="73" t="s">
        <v>1238</v>
      </c>
    </row>
    <row r="853" spans="1:6" s="53" customFormat="1" x14ac:dyDescent="0.35">
      <c r="A853" s="72">
        <v>44001</v>
      </c>
      <c r="B853" s="73" t="s">
        <v>1239</v>
      </c>
      <c r="C853" s="74">
        <v>26.22</v>
      </c>
      <c r="D853" s="73" t="s">
        <v>1228</v>
      </c>
      <c r="E853" s="73" t="s">
        <v>139</v>
      </c>
      <c r="F853" s="73" t="s">
        <v>1240</v>
      </c>
    </row>
    <row r="854" spans="1:6" s="53" customFormat="1" x14ac:dyDescent="0.35">
      <c r="A854" s="72">
        <v>44012</v>
      </c>
      <c r="B854" s="73" t="s">
        <v>1271</v>
      </c>
      <c r="C854" s="74">
        <v>92.55</v>
      </c>
      <c r="D854" s="73" t="s">
        <v>1272</v>
      </c>
      <c r="E854" s="73" t="s">
        <v>139</v>
      </c>
      <c r="F854" s="73" t="s">
        <v>1273</v>
      </c>
    </row>
    <row r="855" spans="1:6" s="53" customFormat="1" x14ac:dyDescent="0.35">
      <c r="A855" s="72">
        <v>44015</v>
      </c>
      <c r="B855" s="73" t="s">
        <v>1278</v>
      </c>
      <c r="C855" s="74">
        <v>16.100000000000001</v>
      </c>
      <c r="D855" s="73" t="s">
        <v>1228</v>
      </c>
      <c r="E855" s="73" t="s">
        <v>139</v>
      </c>
      <c r="F855" s="73" t="s">
        <v>1241</v>
      </c>
    </row>
    <row r="856" spans="1:6" s="53" customFormat="1" x14ac:dyDescent="0.35">
      <c r="A856" s="72">
        <v>44015</v>
      </c>
      <c r="B856" s="73" t="s">
        <v>1275</v>
      </c>
      <c r="C856" s="74">
        <v>36.630000000000003</v>
      </c>
      <c r="D856" s="73" t="s">
        <v>1228</v>
      </c>
      <c r="E856" s="73" t="s">
        <v>139</v>
      </c>
      <c r="F856" s="73" t="s">
        <v>1242</v>
      </c>
    </row>
    <row r="857" spans="1:6" s="53" customFormat="1" x14ac:dyDescent="0.35">
      <c r="A857" s="72">
        <v>44015</v>
      </c>
      <c r="B857" s="73" t="s">
        <v>1277</v>
      </c>
      <c r="C857" s="74">
        <v>60.95</v>
      </c>
      <c r="D857" s="73" t="s">
        <v>1228</v>
      </c>
      <c r="E857" s="73" t="s">
        <v>139</v>
      </c>
      <c r="F857" s="73" t="s">
        <v>1243</v>
      </c>
    </row>
    <row r="858" spans="1:6" s="53" customFormat="1" x14ac:dyDescent="0.35">
      <c r="A858" s="72">
        <v>44015</v>
      </c>
      <c r="B858" s="73" t="s">
        <v>1244</v>
      </c>
      <c r="C858" s="74">
        <v>71.88</v>
      </c>
      <c r="D858" s="73" t="s">
        <v>1228</v>
      </c>
      <c r="E858" s="73" t="s">
        <v>139</v>
      </c>
      <c r="F858" s="73" t="s">
        <v>1245</v>
      </c>
    </row>
    <row r="859" spans="1:6" s="53" customFormat="1" x14ac:dyDescent="0.35">
      <c r="A859" s="72">
        <v>44021</v>
      </c>
      <c r="B859" s="73" t="s">
        <v>715</v>
      </c>
      <c r="C859" s="74">
        <v>16.5</v>
      </c>
      <c r="D859" s="73" t="s">
        <v>1130</v>
      </c>
      <c r="E859" s="26" t="s">
        <v>1131</v>
      </c>
      <c r="F859" s="73">
        <v>155586</v>
      </c>
    </row>
    <row r="860" spans="1:6" s="53" customFormat="1" x14ac:dyDescent="0.35">
      <c r="A860" s="72">
        <v>44021</v>
      </c>
      <c r="B860" s="73" t="s">
        <v>18</v>
      </c>
      <c r="C860" s="74">
        <v>50</v>
      </c>
      <c r="D860" s="73" t="s">
        <v>1132</v>
      </c>
      <c r="E860" s="26" t="s">
        <v>1131</v>
      </c>
      <c r="F860" s="73" t="s">
        <v>1135</v>
      </c>
    </row>
    <row r="861" spans="1:6" s="53" customFormat="1" x14ac:dyDescent="0.35">
      <c r="A861" s="72">
        <v>44021</v>
      </c>
      <c r="B861" s="73" t="s">
        <v>715</v>
      </c>
      <c r="C861" s="74">
        <v>16.5</v>
      </c>
      <c r="D861" s="73" t="s">
        <v>1130</v>
      </c>
      <c r="E861" s="26" t="s">
        <v>1136</v>
      </c>
      <c r="F861" s="73">
        <v>155586</v>
      </c>
    </row>
    <row r="862" spans="1:6" s="53" customFormat="1" x14ac:dyDescent="0.35">
      <c r="A862" s="72">
        <v>44021</v>
      </c>
      <c r="B862" s="73" t="s">
        <v>18</v>
      </c>
      <c r="C862" s="74">
        <v>125</v>
      </c>
      <c r="D862" s="73" t="s">
        <v>1137</v>
      </c>
      <c r="E862" s="26" t="s">
        <v>1136</v>
      </c>
      <c r="F862" s="73" t="s">
        <v>1135</v>
      </c>
    </row>
    <row r="863" spans="1:6" s="53" customFormat="1" x14ac:dyDescent="0.35">
      <c r="A863" s="72">
        <v>44029</v>
      </c>
      <c r="B863" s="73" t="s">
        <v>1246</v>
      </c>
      <c r="C863" s="74">
        <v>74.290000000000006</v>
      </c>
      <c r="D863" s="73" t="s">
        <v>1228</v>
      </c>
      <c r="E863" s="73" t="s">
        <v>139</v>
      </c>
      <c r="F863" s="73" t="s">
        <v>1247</v>
      </c>
    </row>
    <row r="864" spans="1:6" s="53" customFormat="1" x14ac:dyDescent="0.35">
      <c r="A864" s="72">
        <v>44035</v>
      </c>
      <c r="B864" s="73" t="s">
        <v>18</v>
      </c>
      <c r="C864" s="74">
        <v>50.6</v>
      </c>
      <c r="D864" s="73" t="s">
        <v>1132</v>
      </c>
      <c r="E864" s="26" t="s">
        <v>1131</v>
      </c>
      <c r="F864" s="73">
        <v>5829</v>
      </c>
    </row>
    <row r="865" spans="1:6" s="53" customFormat="1" x14ac:dyDescent="0.35">
      <c r="A865" s="72">
        <v>44035</v>
      </c>
      <c r="B865" s="73" t="s">
        <v>18</v>
      </c>
      <c r="C865" s="74">
        <v>131.49</v>
      </c>
      <c r="D865" s="73" t="s">
        <v>1137</v>
      </c>
      <c r="E865" s="26" t="s">
        <v>1136</v>
      </c>
      <c r="F865" s="73">
        <v>5829</v>
      </c>
    </row>
    <row r="866" spans="1:6" s="53" customFormat="1" x14ac:dyDescent="0.35">
      <c r="A866" s="72">
        <v>44035</v>
      </c>
      <c r="B866" s="73" t="s">
        <v>18</v>
      </c>
      <c r="C866" s="74">
        <v>110.68</v>
      </c>
      <c r="D866" s="73" t="s">
        <v>1137</v>
      </c>
      <c r="E866" s="26" t="s">
        <v>1136</v>
      </c>
      <c r="F866" s="73">
        <v>42779</v>
      </c>
    </row>
    <row r="867" spans="1:6" s="53" customFormat="1" x14ac:dyDescent="0.35">
      <c r="A867" s="72">
        <v>44043</v>
      </c>
      <c r="B867" s="73" t="s">
        <v>1275</v>
      </c>
      <c r="C867" s="74">
        <v>64.52</v>
      </c>
      <c r="D867" s="73" t="s">
        <v>1228</v>
      </c>
      <c r="E867" s="73" t="s">
        <v>139</v>
      </c>
      <c r="F867" s="73" t="s">
        <v>1248</v>
      </c>
    </row>
    <row r="868" spans="1:6" s="53" customFormat="1" x14ac:dyDescent="0.35">
      <c r="A868" s="72">
        <v>44043</v>
      </c>
      <c r="B868" s="73" t="s">
        <v>1249</v>
      </c>
      <c r="C868" s="74">
        <v>42.09</v>
      </c>
      <c r="D868" s="73" t="s">
        <v>1228</v>
      </c>
      <c r="E868" s="73" t="s">
        <v>139</v>
      </c>
      <c r="F868" s="73" t="s">
        <v>1250</v>
      </c>
    </row>
    <row r="869" spans="1:6" s="53" customFormat="1" x14ac:dyDescent="0.35">
      <c r="A869" s="72">
        <v>44043</v>
      </c>
      <c r="B869" s="73" t="s">
        <v>1279</v>
      </c>
      <c r="C869" s="74">
        <v>42.09</v>
      </c>
      <c r="D869" s="73" t="s">
        <v>1228</v>
      </c>
      <c r="E869" s="73" t="s">
        <v>139</v>
      </c>
      <c r="F869" s="73" t="s">
        <v>1250</v>
      </c>
    </row>
    <row r="870" spans="1:6" s="53" customFormat="1" x14ac:dyDescent="0.35">
      <c r="A870" s="72">
        <v>44057</v>
      </c>
      <c r="B870" s="73" t="s">
        <v>1246</v>
      </c>
      <c r="C870" s="74">
        <v>93.61</v>
      </c>
      <c r="D870" s="73" t="s">
        <v>1228</v>
      </c>
      <c r="E870" s="73" t="s">
        <v>139</v>
      </c>
      <c r="F870" s="73" t="s">
        <v>1251</v>
      </c>
    </row>
    <row r="871" spans="1:6" s="53" customFormat="1" x14ac:dyDescent="0.35">
      <c r="A871" s="72">
        <v>44057</v>
      </c>
      <c r="B871" s="73" t="s">
        <v>1280</v>
      </c>
      <c r="C871" s="74">
        <v>124.2</v>
      </c>
      <c r="D871" s="73" t="s">
        <v>1228</v>
      </c>
      <c r="E871" s="73" t="s">
        <v>139</v>
      </c>
      <c r="F871" s="73" t="s">
        <v>1252</v>
      </c>
    </row>
    <row r="872" spans="1:6" s="53" customFormat="1" x14ac:dyDescent="0.35">
      <c r="A872" s="72">
        <v>44071</v>
      </c>
      <c r="B872" s="73" t="s">
        <v>1246</v>
      </c>
      <c r="C872" s="74">
        <v>145.71</v>
      </c>
      <c r="D872" s="73" t="s">
        <v>1228</v>
      </c>
      <c r="E872" s="73" t="s">
        <v>139</v>
      </c>
      <c r="F872" s="73" t="s">
        <v>1253</v>
      </c>
    </row>
    <row r="873" spans="1:6" s="53" customFormat="1" x14ac:dyDescent="0.35">
      <c r="A873" s="72">
        <v>44071</v>
      </c>
      <c r="B873" s="73" t="s">
        <v>1275</v>
      </c>
      <c r="C873" s="74">
        <v>48.3</v>
      </c>
      <c r="D873" s="73" t="s">
        <v>1228</v>
      </c>
      <c r="E873" s="73" t="s">
        <v>139</v>
      </c>
      <c r="F873" s="73" t="s">
        <v>1254</v>
      </c>
    </row>
    <row r="874" spans="1:6" s="53" customFormat="1" x14ac:dyDescent="0.35">
      <c r="A874" s="72">
        <v>44071</v>
      </c>
      <c r="B874" s="73" t="s">
        <v>1255</v>
      </c>
      <c r="C874" s="74">
        <v>91.54</v>
      </c>
      <c r="D874" s="73" t="s">
        <v>1228</v>
      </c>
      <c r="E874" s="73" t="s">
        <v>139</v>
      </c>
      <c r="F874" s="73" t="s">
        <v>1256</v>
      </c>
    </row>
    <row r="875" spans="1:6" s="53" customFormat="1" x14ac:dyDescent="0.35">
      <c r="A875" s="72">
        <v>44077</v>
      </c>
      <c r="B875" s="73" t="s">
        <v>1109</v>
      </c>
      <c r="C875" s="74">
        <v>72000</v>
      </c>
      <c r="D875" s="73" t="s">
        <v>1110</v>
      </c>
      <c r="E875" s="73" t="s">
        <v>1111</v>
      </c>
      <c r="F875" s="73">
        <v>200577</v>
      </c>
    </row>
    <row r="876" spans="1:6" s="53" customFormat="1" x14ac:dyDescent="0.35">
      <c r="A876" s="72">
        <v>44077</v>
      </c>
      <c r="B876" s="73" t="s">
        <v>18</v>
      </c>
      <c r="C876" s="74">
        <v>50.7</v>
      </c>
      <c r="D876" s="73" t="s">
        <v>1132</v>
      </c>
      <c r="E876" s="26" t="s">
        <v>1131</v>
      </c>
      <c r="F876" s="73" t="s">
        <v>1134</v>
      </c>
    </row>
    <row r="877" spans="1:6" s="53" customFormat="1" x14ac:dyDescent="0.35">
      <c r="A877" s="72">
        <v>44077</v>
      </c>
      <c r="B877" s="73" t="s">
        <v>18</v>
      </c>
      <c r="C877" s="74">
        <v>177.45</v>
      </c>
      <c r="D877" s="73" t="s">
        <v>1137</v>
      </c>
      <c r="E877" s="26" t="s">
        <v>1136</v>
      </c>
      <c r="F877" s="73" t="s">
        <v>1134</v>
      </c>
    </row>
    <row r="878" spans="1:6" s="53" customFormat="1" x14ac:dyDescent="0.35">
      <c r="A878" s="72">
        <v>44077</v>
      </c>
      <c r="B878" s="73" t="s">
        <v>1141</v>
      </c>
      <c r="C878" s="74">
        <v>43.24</v>
      </c>
      <c r="D878" s="73" t="s">
        <v>1142</v>
      </c>
      <c r="E878" s="73" t="s">
        <v>318</v>
      </c>
      <c r="F878" s="73">
        <v>382969</v>
      </c>
    </row>
    <row r="879" spans="1:6" s="53" customFormat="1" x14ac:dyDescent="0.35">
      <c r="A879" s="72">
        <v>44077</v>
      </c>
      <c r="B879" s="73" t="s">
        <v>1141</v>
      </c>
      <c r="C879" s="74">
        <v>79.69</v>
      </c>
      <c r="D879" s="73" t="s">
        <v>1142</v>
      </c>
      <c r="E879" s="73" t="s">
        <v>318</v>
      </c>
      <c r="F879" s="73">
        <v>380495</v>
      </c>
    </row>
    <row r="880" spans="1:6" s="53" customFormat="1" x14ac:dyDescent="0.35">
      <c r="A880" s="72">
        <v>44077</v>
      </c>
      <c r="B880" s="73" t="s">
        <v>994</v>
      </c>
      <c r="C880" s="74">
        <v>2245.52</v>
      </c>
      <c r="D880" s="73" t="s">
        <v>1163</v>
      </c>
      <c r="E880" s="73" t="s">
        <v>318</v>
      </c>
      <c r="F880" s="73">
        <v>1023</v>
      </c>
    </row>
    <row r="881" spans="1:6" s="53" customFormat="1" x14ac:dyDescent="0.35">
      <c r="A881" s="72">
        <v>44077</v>
      </c>
      <c r="B881" s="73" t="s">
        <v>1167</v>
      </c>
      <c r="C881" s="74">
        <v>557.6</v>
      </c>
      <c r="D881" s="73" t="s">
        <v>1168</v>
      </c>
      <c r="E881" s="73" t="s">
        <v>159</v>
      </c>
      <c r="F881" s="73">
        <v>56655</v>
      </c>
    </row>
    <row r="882" spans="1:6" s="53" customFormat="1" x14ac:dyDescent="0.35">
      <c r="A882" s="72">
        <v>44077</v>
      </c>
      <c r="B882" s="73" t="s">
        <v>334</v>
      </c>
      <c r="C882" s="74">
        <v>1099</v>
      </c>
      <c r="D882" s="73" t="s">
        <v>1176</v>
      </c>
      <c r="E882" s="73" t="s">
        <v>159</v>
      </c>
      <c r="F882" s="73">
        <v>87588</v>
      </c>
    </row>
    <row r="883" spans="1:6" s="53" customFormat="1" x14ac:dyDescent="0.35">
      <c r="A883" s="72">
        <v>44077</v>
      </c>
      <c r="B883" s="73" t="s">
        <v>1198</v>
      </c>
      <c r="C883" s="74">
        <v>791.21</v>
      </c>
      <c r="D883" s="73" t="s">
        <v>1199</v>
      </c>
      <c r="E883" s="73" t="s">
        <v>318</v>
      </c>
      <c r="F883" s="73" t="s">
        <v>1200</v>
      </c>
    </row>
    <row r="884" spans="1:6" s="53" customFormat="1" x14ac:dyDescent="0.35">
      <c r="A884" s="72">
        <v>44077</v>
      </c>
      <c r="B884" s="73" t="s">
        <v>1201</v>
      </c>
      <c r="C884" s="74">
        <v>1616.57</v>
      </c>
      <c r="D884" s="73" t="s">
        <v>1199</v>
      </c>
      <c r="E884" s="73" t="s">
        <v>318</v>
      </c>
      <c r="F884" s="73" t="s">
        <v>1202</v>
      </c>
    </row>
    <row r="885" spans="1:6" s="53" customFormat="1" x14ac:dyDescent="0.35">
      <c r="A885" s="72">
        <v>44077</v>
      </c>
      <c r="B885" s="73" t="s">
        <v>1203</v>
      </c>
      <c r="C885" s="74">
        <v>2350.8000000000002</v>
      </c>
      <c r="D885" s="73" t="s">
        <v>1204</v>
      </c>
      <c r="E885" s="73" t="s">
        <v>318</v>
      </c>
      <c r="F885" s="73">
        <v>435554</v>
      </c>
    </row>
    <row r="886" spans="1:6" s="53" customFormat="1" x14ac:dyDescent="0.35">
      <c r="A886" s="72">
        <v>44077</v>
      </c>
      <c r="B886" s="73" t="s">
        <v>1205</v>
      </c>
      <c r="C886" s="74">
        <v>3960</v>
      </c>
      <c r="D886" s="73" t="s">
        <v>1274</v>
      </c>
      <c r="E886" s="73" t="s">
        <v>318</v>
      </c>
      <c r="F886" s="73">
        <v>1277</v>
      </c>
    </row>
    <row r="887" spans="1:6" s="53" customFormat="1" x14ac:dyDescent="0.35">
      <c r="A887" s="72">
        <v>44077</v>
      </c>
      <c r="B887" s="73" t="s">
        <v>1206</v>
      </c>
      <c r="C887" s="74">
        <v>17000</v>
      </c>
      <c r="D887" s="73" t="s">
        <v>1207</v>
      </c>
      <c r="E887" s="73" t="s">
        <v>318</v>
      </c>
      <c r="F887" s="73" t="s">
        <v>1208</v>
      </c>
    </row>
    <row r="888" spans="1:6" s="53" customFormat="1" x14ac:dyDescent="0.35">
      <c r="A888" s="72">
        <v>44077</v>
      </c>
      <c r="B888" s="73" t="s">
        <v>904</v>
      </c>
      <c r="C888" s="74">
        <v>655.20000000000005</v>
      </c>
      <c r="D888" s="73" t="s">
        <v>1211</v>
      </c>
      <c r="E888" s="73" t="s">
        <v>259</v>
      </c>
      <c r="F888" s="73">
        <v>7353586</v>
      </c>
    </row>
    <row r="889" spans="1:6" s="53" customFormat="1" x14ac:dyDescent="0.35">
      <c r="A889" s="72">
        <v>44077</v>
      </c>
      <c r="B889" s="73" t="s">
        <v>904</v>
      </c>
      <c r="C889" s="74">
        <v>655.20000000000005</v>
      </c>
      <c r="D889" s="73" t="s">
        <v>1211</v>
      </c>
      <c r="E889" s="73" t="s">
        <v>259</v>
      </c>
      <c r="F889" s="73">
        <v>7353692</v>
      </c>
    </row>
    <row r="890" spans="1:6" s="53" customFormat="1" x14ac:dyDescent="0.35">
      <c r="A890" s="72">
        <v>44077</v>
      </c>
      <c r="B890" s="73" t="s">
        <v>920</v>
      </c>
      <c r="C890" s="74">
        <v>3437.6</v>
      </c>
      <c r="D890" s="73" t="s">
        <v>1084</v>
      </c>
      <c r="E890" s="73" t="s">
        <v>252</v>
      </c>
      <c r="F890" s="73" t="s">
        <v>1215</v>
      </c>
    </row>
    <row r="891" spans="1:6" s="53" customFormat="1" x14ac:dyDescent="0.35">
      <c r="A891" s="72">
        <v>44077</v>
      </c>
      <c r="B891" s="73" t="s">
        <v>1002</v>
      </c>
      <c r="C891" s="74">
        <v>32.72</v>
      </c>
      <c r="D891" s="73" t="s">
        <v>1003</v>
      </c>
      <c r="E891" s="73" t="s">
        <v>318</v>
      </c>
      <c r="F891" s="73">
        <v>53245</v>
      </c>
    </row>
    <row r="892" spans="1:6" s="53" customFormat="1" x14ac:dyDescent="0.35">
      <c r="A892" s="72">
        <v>44077</v>
      </c>
      <c r="B892" s="73" t="s">
        <v>1002</v>
      </c>
      <c r="C892" s="74">
        <v>4658</v>
      </c>
      <c r="D892" s="73" t="s">
        <v>1220</v>
      </c>
      <c r="E892" s="73" t="s">
        <v>318</v>
      </c>
      <c r="F892" s="73">
        <v>53245</v>
      </c>
    </row>
    <row r="893" spans="1:6" s="53" customFormat="1" x14ac:dyDescent="0.35">
      <c r="A893" s="72">
        <v>44077</v>
      </c>
      <c r="B893" s="73" t="s">
        <v>1035</v>
      </c>
      <c r="C893" s="74">
        <v>9294.7900000000009</v>
      </c>
      <c r="D893" s="26" t="s">
        <v>1051</v>
      </c>
      <c r="E893" s="73" t="s">
        <v>139</v>
      </c>
      <c r="F893" s="73">
        <v>11419</v>
      </c>
    </row>
    <row r="894" spans="1:6" s="53" customFormat="1" x14ac:dyDescent="0.35">
      <c r="A894" s="72">
        <v>44077</v>
      </c>
      <c r="B894" s="73" t="s">
        <v>1259</v>
      </c>
      <c r="C894" s="74">
        <v>25</v>
      </c>
      <c r="D894" s="73" t="s">
        <v>1260</v>
      </c>
      <c r="E894" s="73" t="s">
        <v>259</v>
      </c>
      <c r="F894" s="73" t="s">
        <v>1261</v>
      </c>
    </row>
    <row r="895" spans="1:6" s="53" customFormat="1" x14ac:dyDescent="0.35">
      <c r="A895" s="72">
        <v>44077</v>
      </c>
      <c r="B895" s="73" t="s">
        <v>1262</v>
      </c>
      <c r="C895" s="74">
        <v>5000</v>
      </c>
      <c r="D895" s="73" t="s">
        <v>1263</v>
      </c>
      <c r="E895" s="73" t="s">
        <v>249</v>
      </c>
      <c r="F895" s="73">
        <v>81420202</v>
      </c>
    </row>
    <row r="896" spans="1:6" s="53" customFormat="1" x14ac:dyDescent="0.35">
      <c r="A896" s="72">
        <v>44077</v>
      </c>
      <c r="B896" s="73" t="s">
        <v>1264</v>
      </c>
      <c r="C896" s="74">
        <v>188.16</v>
      </c>
      <c r="D896" s="73" t="s">
        <v>1265</v>
      </c>
      <c r="E896" s="73" t="s">
        <v>318</v>
      </c>
      <c r="F896" s="73">
        <v>267214425</v>
      </c>
    </row>
    <row r="897" spans="1:6" s="53" customFormat="1" x14ac:dyDescent="0.35">
      <c r="A897" s="72">
        <v>44077</v>
      </c>
      <c r="B897" s="73" t="s">
        <v>1266</v>
      </c>
      <c r="C897" s="74">
        <v>401258.42</v>
      </c>
      <c r="D897" s="73" t="s">
        <v>1267</v>
      </c>
      <c r="E897" s="73" t="s">
        <v>159</v>
      </c>
      <c r="F897" s="73" t="s">
        <v>1268</v>
      </c>
    </row>
    <row r="898" spans="1:6" s="53" customFormat="1" x14ac:dyDescent="0.35">
      <c r="A898" s="72">
        <v>44084</v>
      </c>
      <c r="B898" s="73" t="s">
        <v>1042</v>
      </c>
      <c r="C898" s="74">
        <v>802.88</v>
      </c>
      <c r="D898" s="73" t="s">
        <v>1210</v>
      </c>
      <c r="E898" s="73" t="s">
        <v>160</v>
      </c>
      <c r="F898" s="73">
        <v>24008859</v>
      </c>
    </row>
    <row r="899" spans="1:6" s="53" customFormat="1" x14ac:dyDescent="0.35">
      <c r="A899" s="72">
        <v>44084</v>
      </c>
      <c r="B899" s="73" t="s">
        <v>1042</v>
      </c>
      <c r="C899" s="74">
        <v>942.44</v>
      </c>
      <c r="D899" s="73" t="s">
        <v>1210</v>
      </c>
      <c r="E899" s="73" t="s">
        <v>160</v>
      </c>
      <c r="F899" s="73">
        <v>24029710</v>
      </c>
    </row>
    <row r="900" spans="1:6" s="53" customFormat="1" x14ac:dyDescent="0.35">
      <c r="A900" s="72">
        <v>44084</v>
      </c>
      <c r="B900" s="73" t="s">
        <v>1042</v>
      </c>
      <c r="C900" s="74">
        <v>1262.8800000000001</v>
      </c>
      <c r="D900" s="73" t="s">
        <v>1063</v>
      </c>
      <c r="E900" s="73" t="s">
        <v>160</v>
      </c>
      <c r="F900" s="73">
        <v>24116073</v>
      </c>
    </row>
    <row r="901" spans="1:6" s="53" customFormat="1" x14ac:dyDescent="0.35">
      <c r="A901" s="72">
        <v>44084</v>
      </c>
      <c r="B901" s="73" t="s">
        <v>1042</v>
      </c>
      <c r="C901" s="74">
        <v>1336.8</v>
      </c>
      <c r="D901" s="73" t="s">
        <v>1210</v>
      </c>
      <c r="E901" s="73" t="s">
        <v>160</v>
      </c>
      <c r="F901" s="73">
        <v>24131849</v>
      </c>
    </row>
    <row r="902" spans="1:6" s="53" customFormat="1" x14ac:dyDescent="0.35">
      <c r="A902" s="72">
        <v>44084</v>
      </c>
      <c r="B902" s="73" t="s">
        <v>1042</v>
      </c>
      <c r="C902" s="74">
        <v>1336.8</v>
      </c>
      <c r="D902" s="73" t="s">
        <v>1210</v>
      </c>
      <c r="E902" s="73" t="s">
        <v>160</v>
      </c>
      <c r="F902" s="73">
        <v>24054698</v>
      </c>
    </row>
    <row r="903" spans="1:6" s="53" customFormat="1" x14ac:dyDescent="0.35">
      <c r="A903" s="72">
        <v>44084</v>
      </c>
      <c r="B903" s="73" t="s">
        <v>1042</v>
      </c>
      <c r="C903" s="74">
        <v>1336.8</v>
      </c>
      <c r="D903" s="73" t="s">
        <v>1210</v>
      </c>
      <c r="E903" s="73" t="s">
        <v>160</v>
      </c>
      <c r="F903" s="73">
        <v>24078521</v>
      </c>
    </row>
    <row r="904" spans="1:6" s="53" customFormat="1" x14ac:dyDescent="0.35">
      <c r="A904" s="72">
        <v>44084</v>
      </c>
      <c r="B904" s="73" t="s">
        <v>1042</v>
      </c>
      <c r="C904" s="74">
        <v>1396.78</v>
      </c>
      <c r="D904" s="73" t="s">
        <v>1063</v>
      </c>
      <c r="E904" s="73" t="s">
        <v>160</v>
      </c>
      <c r="F904" s="73">
        <v>24008860</v>
      </c>
    </row>
    <row r="905" spans="1:6" s="53" customFormat="1" x14ac:dyDescent="0.35">
      <c r="A905" s="72">
        <v>44084</v>
      </c>
      <c r="B905" s="73" t="s">
        <v>1042</v>
      </c>
      <c r="C905" s="74">
        <v>2148.7199999999998</v>
      </c>
      <c r="D905" s="73" t="s">
        <v>1063</v>
      </c>
      <c r="E905" s="73" t="s">
        <v>160</v>
      </c>
      <c r="F905" s="73">
        <v>24078522</v>
      </c>
    </row>
    <row r="906" spans="1:6" s="53" customFormat="1" x14ac:dyDescent="0.35">
      <c r="A906" s="72">
        <v>44084</v>
      </c>
      <c r="B906" s="73" t="s">
        <v>1035</v>
      </c>
      <c r="C906" s="74">
        <v>8748.93</v>
      </c>
      <c r="D906" s="26" t="s">
        <v>1051</v>
      </c>
      <c r="E906" s="73" t="s">
        <v>139</v>
      </c>
      <c r="F906" s="73">
        <v>11451</v>
      </c>
    </row>
    <row r="907" spans="1:6" s="53" customFormat="1" x14ac:dyDescent="0.35">
      <c r="A907" s="72">
        <v>44085</v>
      </c>
      <c r="B907" s="73" t="s">
        <v>1280</v>
      </c>
      <c r="C907" s="74">
        <v>115.58</v>
      </c>
      <c r="D907" s="73" t="s">
        <v>1228</v>
      </c>
      <c r="E907" s="73" t="s">
        <v>139</v>
      </c>
      <c r="F907" s="73" t="s">
        <v>1257</v>
      </c>
    </row>
    <row r="908" spans="1:6" s="53" customFormat="1" x14ac:dyDescent="0.35">
      <c r="A908" s="72">
        <v>44085</v>
      </c>
      <c r="B908" s="73" t="s">
        <v>1227</v>
      </c>
      <c r="C908" s="74">
        <v>11.96</v>
      </c>
      <c r="D908" s="73" t="s">
        <v>1228</v>
      </c>
      <c r="E908" s="73" t="s">
        <v>139</v>
      </c>
      <c r="F908" s="73" t="s">
        <v>1258</v>
      </c>
    </row>
    <row r="909" spans="1:6" s="53" customFormat="1" x14ac:dyDescent="0.35">
      <c r="A909" s="72">
        <v>44091</v>
      </c>
      <c r="B909" s="73" t="s">
        <v>50</v>
      </c>
      <c r="C909" s="74">
        <v>119436.08</v>
      </c>
      <c r="D909" s="73" t="s">
        <v>1112</v>
      </c>
      <c r="E909" s="73" t="s">
        <v>683</v>
      </c>
      <c r="F909" s="73" t="s">
        <v>1113</v>
      </c>
    </row>
    <row r="910" spans="1:6" s="53" customFormat="1" x14ac:dyDescent="0.35">
      <c r="A910" s="72">
        <v>44091</v>
      </c>
      <c r="B910" s="73" t="s">
        <v>50</v>
      </c>
      <c r="C910" s="74">
        <f>19000.8+415.67</f>
        <v>19416.469999999998</v>
      </c>
      <c r="D910" s="73" t="s">
        <v>1112</v>
      </c>
      <c r="E910" s="73" t="s">
        <v>683</v>
      </c>
      <c r="F910" s="73" t="s">
        <v>1114</v>
      </c>
    </row>
    <row r="911" spans="1:6" s="53" customFormat="1" x14ac:dyDescent="0.35">
      <c r="A911" s="72">
        <v>44091</v>
      </c>
      <c r="B911" s="73" t="s">
        <v>50</v>
      </c>
      <c r="C911" s="74">
        <f>108022.4+378.98</f>
        <v>108401.37999999999</v>
      </c>
      <c r="D911" s="73" t="s">
        <v>1115</v>
      </c>
      <c r="E911" s="73" t="s">
        <v>684</v>
      </c>
      <c r="F911" s="73" t="s">
        <v>1116</v>
      </c>
    </row>
    <row r="912" spans="1:6" s="53" customFormat="1" x14ac:dyDescent="0.35">
      <c r="A912" s="72">
        <v>44091</v>
      </c>
      <c r="B912" s="73" t="s">
        <v>1117</v>
      </c>
      <c r="C912" s="74">
        <v>4500</v>
      </c>
      <c r="D912" s="73" t="s">
        <v>1118</v>
      </c>
      <c r="E912" s="73" t="s">
        <v>322</v>
      </c>
      <c r="F912" s="73">
        <v>21616</v>
      </c>
    </row>
    <row r="913" spans="1:6" s="53" customFormat="1" x14ac:dyDescent="0.35">
      <c r="A913" s="72">
        <v>44091</v>
      </c>
      <c r="B913" s="73" t="s">
        <v>50</v>
      </c>
      <c r="C913" s="74">
        <f>15834</f>
        <v>15834</v>
      </c>
      <c r="D913" s="73" t="s">
        <v>1119</v>
      </c>
      <c r="E913" s="73" t="s">
        <v>684</v>
      </c>
      <c r="F913" s="73" t="s">
        <v>1116</v>
      </c>
    </row>
    <row r="914" spans="1:6" s="53" customFormat="1" x14ac:dyDescent="0.35">
      <c r="A914" s="72">
        <v>44091</v>
      </c>
      <c r="B914" s="73" t="s">
        <v>1120</v>
      </c>
      <c r="C914" s="74">
        <v>11700</v>
      </c>
      <c r="D914" s="73" t="s">
        <v>1121</v>
      </c>
      <c r="E914" s="73" t="s">
        <v>249</v>
      </c>
      <c r="F914" s="73" t="s">
        <v>1122</v>
      </c>
    </row>
    <row r="915" spans="1:6" s="53" customFormat="1" x14ac:dyDescent="0.35">
      <c r="A915" s="72">
        <v>44091</v>
      </c>
      <c r="B915" s="73" t="s">
        <v>1123</v>
      </c>
      <c r="C915" s="74">
        <v>2524</v>
      </c>
      <c r="D915" s="73" t="s">
        <v>1124</v>
      </c>
      <c r="E915" s="73" t="s">
        <v>139</v>
      </c>
      <c r="F915" s="73" t="s">
        <v>1125</v>
      </c>
    </row>
    <row r="916" spans="1:6" s="53" customFormat="1" x14ac:dyDescent="0.35">
      <c r="A916" s="72">
        <v>44091</v>
      </c>
      <c r="B916" s="73" t="s">
        <v>713</v>
      </c>
      <c r="C916" s="74">
        <v>5</v>
      </c>
      <c r="D916" s="73" t="s">
        <v>1126</v>
      </c>
      <c r="E916" s="73" t="s">
        <v>139</v>
      </c>
      <c r="F916" s="73">
        <v>58354</v>
      </c>
    </row>
    <row r="917" spans="1:6" s="53" customFormat="1" x14ac:dyDescent="0.35">
      <c r="A917" s="72">
        <v>44091</v>
      </c>
      <c r="B917" s="73" t="s">
        <v>713</v>
      </c>
      <c r="C917" s="74">
        <v>5</v>
      </c>
      <c r="D917" s="73" t="s">
        <v>1126</v>
      </c>
      <c r="E917" s="73" t="s">
        <v>139</v>
      </c>
      <c r="F917" s="73">
        <v>43497</v>
      </c>
    </row>
    <row r="918" spans="1:6" s="53" customFormat="1" x14ac:dyDescent="0.35">
      <c r="A918" s="72">
        <v>44091</v>
      </c>
      <c r="B918" s="73" t="s">
        <v>713</v>
      </c>
      <c r="C918" s="74">
        <v>5</v>
      </c>
      <c r="D918" s="73" t="s">
        <v>1126</v>
      </c>
      <c r="E918" s="73" t="s">
        <v>139</v>
      </c>
      <c r="F918" s="73">
        <v>87549</v>
      </c>
    </row>
    <row r="919" spans="1:6" s="53" customFormat="1" x14ac:dyDescent="0.35">
      <c r="A919" s="72">
        <v>44091</v>
      </c>
      <c r="B919" s="73" t="s">
        <v>110</v>
      </c>
      <c r="C919" s="74">
        <v>6</v>
      </c>
      <c r="D919" s="73" t="s">
        <v>1126</v>
      </c>
      <c r="E919" s="73" t="s">
        <v>139</v>
      </c>
      <c r="F919" s="73">
        <v>569207</v>
      </c>
    </row>
    <row r="920" spans="1:6" s="53" customFormat="1" x14ac:dyDescent="0.35">
      <c r="A920" s="72">
        <v>44091</v>
      </c>
      <c r="B920" s="73" t="s">
        <v>492</v>
      </c>
      <c r="C920" s="74">
        <v>258.86</v>
      </c>
      <c r="D920" s="73" t="s">
        <v>762</v>
      </c>
      <c r="E920" s="73" t="s">
        <v>139</v>
      </c>
      <c r="F920" s="73">
        <v>38067</v>
      </c>
    </row>
    <row r="921" spans="1:6" s="53" customFormat="1" x14ac:dyDescent="0.35">
      <c r="A921" s="72">
        <v>44091</v>
      </c>
      <c r="B921" s="73" t="s">
        <v>1127</v>
      </c>
      <c r="C921" s="74">
        <v>38.96</v>
      </c>
      <c r="D921" s="73" t="s">
        <v>1126</v>
      </c>
      <c r="E921" s="73" t="s">
        <v>139</v>
      </c>
      <c r="F921" s="73">
        <v>63407</v>
      </c>
    </row>
    <row r="922" spans="1:6" s="53" customFormat="1" x14ac:dyDescent="0.35">
      <c r="A922" s="72">
        <v>44091</v>
      </c>
      <c r="B922" s="73" t="s">
        <v>1127</v>
      </c>
      <c r="C922" s="74">
        <f>85.4-35.48</f>
        <v>49.920000000000009</v>
      </c>
      <c r="D922" s="73" t="s">
        <v>1126</v>
      </c>
      <c r="E922" s="73" t="s">
        <v>139</v>
      </c>
      <c r="F922" s="73">
        <v>29885</v>
      </c>
    </row>
    <row r="923" spans="1:6" s="53" customFormat="1" x14ac:dyDescent="0.35">
      <c r="A923" s="72">
        <v>44091</v>
      </c>
      <c r="B923" s="73" t="s">
        <v>19</v>
      </c>
      <c r="C923" s="74">
        <v>47.3</v>
      </c>
      <c r="D923" s="73" t="s">
        <v>1126</v>
      </c>
      <c r="E923" s="73" t="s">
        <v>139</v>
      </c>
      <c r="F923" s="73">
        <v>65261</v>
      </c>
    </row>
    <row r="924" spans="1:6" s="53" customFormat="1" x14ac:dyDescent="0.35">
      <c r="A924" s="72">
        <v>44091</v>
      </c>
      <c r="B924" s="73" t="s">
        <v>714</v>
      </c>
      <c r="C924" s="74">
        <v>16.93</v>
      </c>
      <c r="D924" s="73" t="s">
        <v>1126</v>
      </c>
      <c r="E924" s="73" t="s">
        <v>139</v>
      </c>
      <c r="F924" s="73">
        <v>74704</v>
      </c>
    </row>
    <row r="925" spans="1:6" s="53" customFormat="1" x14ac:dyDescent="0.35">
      <c r="A925" s="72">
        <v>44091</v>
      </c>
      <c r="B925" s="73" t="s">
        <v>957</v>
      </c>
      <c r="C925" s="74">
        <v>646.27</v>
      </c>
      <c r="D925" s="73" t="s">
        <v>958</v>
      </c>
      <c r="E925" s="73" t="s">
        <v>246</v>
      </c>
      <c r="F925" s="73">
        <v>8801683324</v>
      </c>
    </row>
    <row r="926" spans="1:6" s="53" customFormat="1" x14ac:dyDescent="0.35">
      <c r="A926" s="72">
        <v>44091</v>
      </c>
      <c r="B926" s="73" t="s">
        <v>957</v>
      </c>
      <c r="C926" s="74">
        <v>1594.49</v>
      </c>
      <c r="D926" s="73" t="s">
        <v>958</v>
      </c>
      <c r="E926" s="73" t="s">
        <v>246</v>
      </c>
      <c r="F926" s="73">
        <v>8801622588</v>
      </c>
    </row>
    <row r="927" spans="1:6" s="53" customFormat="1" x14ac:dyDescent="0.35">
      <c r="A927" s="72">
        <v>44091</v>
      </c>
      <c r="B927" s="73" t="s">
        <v>957</v>
      </c>
      <c r="C927" s="74">
        <f>6791.6-569.35</f>
        <v>6222.25</v>
      </c>
      <c r="D927" s="73" t="s">
        <v>958</v>
      </c>
      <c r="E927" s="73" t="s">
        <v>246</v>
      </c>
      <c r="F927" s="73" t="s">
        <v>1138</v>
      </c>
    </row>
    <row r="928" spans="1:6" s="53" customFormat="1" x14ac:dyDescent="0.35">
      <c r="A928" s="72">
        <v>44091</v>
      </c>
      <c r="B928" s="73" t="s">
        <v>13</v>
      </c>
      <c r="C928" s="74">
        <v>173.7</v>
      </c>
      <c r="D928" s="73" t="s">
        <v>1139</v>
      </c>
      <c r="E928" s="73" t="s">
        <v>139</v>
      </c>
      <c r="F928" s="73" t="s">
        <v>1140</v>
      </c>
    </row>
    <row r="929" spans="1:6" s="53" customFormat="1" x14ac:dyDescent="0.35">
      <c r="A929" s="72">
        <v>44091</v>
      </c>
      <c r="B929" s="73" t="s">
        <v>497</v>
      </c>
      <c r="C929" s="74">
        <v>77.36</v>
      </c>
      <c r="D929" s="26" t="s">
        <v>166</v>
      </c>
      <c r="E929" s="26" t="s">
        <v>1143</v>
      </c>
      <c r="F929" s="73" t="s">
        <v>1144</v>
      </c>
    </row>
    <row r="930" spans="1:6" s="53" customFormat="1" x14ac:dyDescent="0.35">
      <c r="A930" s="72">
        <v>44091</v>
      </c>
      <c r="B930" s="73" t="s">
        <v>497</v>
      </c>
      <c r="C930" s="74">
        <v>309.44</v>
      </c>
      <c r="D930" s="26" t="s">
        <v>166</v>
      </c>
      <c r="E930" s="26" t="s">
        <v>1143</v>
      </c>
      <c r="F930" s="73" t="s">
        <v>1145</v>
      </c>
    </row>
    <row r="931" spans="1:6" s="53" customFormat="1" x14ac:dyDescent="0.35">
      <c r="A931" s="72">
        <v>44091</v>
      </c>
      <c r="B931" s="73" t="s">
        <v>565</v>
      </c>
      <c r="C931" s="74">
        <v>13.38</v>
      </c>
      <c r="D931" s="26" t="s">
        <v>166</v>
      </c>
      <c r="E931" s="26" t="s">
        <v>1143</v>
      </c>
      <c r="F931" s="73" t="s">
        <v>1146</v>
      </c>
    </row>
    <row r="932" spans="1:6" s="53" customFormat="1" x14ac:dyDescent="0.35">
      <c r="A932" s="72">
        <v>44091</v>
      </c>
      <c r="B932" s="73" t="s">
        <v>19</v>
      </c>
      <c r="C932" s="74">
        <v>17.46</v>
      </c>
      <c r="D932" s="73" t="s">
        <v>1147</v>
      </c>
      <c r="E932" s="26" t="s">
        <v>1143</v>
      </c>
      <c r="F932" s="73" t="s">
        <v>1148</v>
      </c>
    </row>
    <row r="933" spans="1:6" s="53" customFormat="1" x14ac:dyDescent="0.35">
      <c r="A933" s="72">
        <v>44091</v>
      </c>
      <c r="B933" s="73" t="s">
        <v>13</v>
      </c>
      <c r="C933" s="74">
        <v>28.99</v>
      </c>
      <c r="D933" s="73" t="s">
        <v>753</v>
      </c>
      <c r="E933" s="73" t="s">
        <v>252</v>
      </c>
      <c r="F933" s="73" t="s">
        <v>1162</v>
      </c>
    </row>
    <row r="934" spans="1:6" s="53" customFormat="1" x14ac:dyDescent="0.35">
      <c r="A934" s="72">
        <v>44091</v>
      </c>
      <c r="B934" s="73" t="s">
        <v>73</v>
      </c>
      <c r="C934" s="74">
        <v>407.9</v>
      </c>
      <c r="D934" s="26" t="s">
        <v>166</v>
      </c>
      <c r="E934" s="26" t="s">
        <v>241</v>
      </c>
      <c r="F934" s="73">
        <v>79292087</v>
      </c>
    </row>
    <row r="935" spans="1:6" s="53" customFormat="1" x14ac:dyDescent="0.35">
      <c r="A935" s="72">
        <v>44091</v>
      </c>
      <c r="B935" s="73" t="s">
        <v>1169</v>
      </c>
      <c r="C935" s="74">
        <v>5850</v>
      </c>
      <c r="D935" s="73" t="s">
        <v>1170</v>
      </c>
      <c r="E935" s="26" t="s">
        <v>244</v>
      </c>
      <c r="F935" s="73">
        <v>1854</v>
      </c>
    </row>
    <row r="936" spans="1:6" s="53" customFormat="1" x14ac:dyDescent="0.35">
      <c r="A936" s="72">
        <v>44091</v>
      </c>
      <c r="B936" s="73" t="s">
        <v>50</v>
      </c>
      <c r="C936" s="74">
        <f>7114.6+32</f>
        <v>7146.6</v>
      </c>
      <c r="D936" s="73" t="s">
        <v>1174</v>
      </c>
      <c r="E936" s="73" t="s">
        <v>684</v>
      </c>
      <c r="F936" s="73" t="s">
        <v>1175</v>
      </c>
    </row>
    <row r="937" spans="1:6" s="53" customFormat="1" x14ac:dyDescent="0.35">
      <c r="A937" s="72">
        <v>44091</v>
      </c>
      <c r="B937" s="73" t="s">
        <v>479</v>
      </c>
      <c r="C937" s="74">
        <v>649.86</v>
      </c>
      <c r="D937" s="73" t="s">
        <v>1182</v>
      </c>
      <c r="E937" s="73" t="s">
        <v>139</v>
      </c>
      <c r="F937" s="73" t="s">
        <v>1183</v>
      </c>
    </row>
    <row r="938" spans="1:6" s="53" customFormat="1" x14ac:dyDescent="0.35">
      <c r="A938" s="72">
        <v>44091</v>
      </c>
      <c r="B938" s="73" t="s">
        <v>479</v>
      </c>
      <c r="C938" s="74">
        <v>2534.14</v>
      </c>
      <c r="D938" s="73" t="s">
        <v>1184</v>
      </c>
      <c r="E938" s="73" t="s">
        <v>139</v>
      </c>
      <c r="F938" s="73" t="s">
        <v>1185</v>
      </c>
    </row>
    <row r="939" spans="1:6" s="53" customFormat="1" x14ac:dyDescent="0.35">
      <c r="A939" s="72">
        <v>44091</v>
      </c>
      <c r="B939" s="73" t="s">
        <v>70</v>
      </c>
      <c r="C939" s="74">
        <v>300</v>
      </c>
      <c r="D939" s="73" t="s">
        <v>71</v>
      </c>
      <c r="E939" s="26" t="s">
        <v>243</v>
      </c>
      <c r="F939" s="73">
        <v>123961</v>
      </c>
    </row>
    <row r="940" spans="1:6" s="53" customFormat="1" x14ac:dyDescent="0.35">
      <c r="A940" s="72">
        <v>44091</v>
      </c>
      <c r="B940" s="73" t="s">
        <v>906</v>
      </c>
      <c r="C940" s="74">
        <v>2.99</v>
      </c>
      <c r="D940" s="73" t="s">
        <v>1186</v>
      </c>
      <c r="E940" s="73" t="s">
        <v>896</v>
      </c>
      <c r="F940" s="75" t="s">
        <v>1187</v>
      </c>
    </row>
    <row r="941" spans="1:6" s="53" customFormat="1" x14ac:dyDescent="0.35">
      <c r="A941" s="72">
        <v>44091</v>
      </c>
      <c r="B941" s="73" t="s">
        <v>906</v>
      </c>
      <c r="C941" s="74">
        <v>2.99</v>
      </c>
      <c r="D941" s="73" t="s">
        <v>1186</v>
      </c>
      <c r="E941" s="73" t="s">
        <v>896</v>
      </c>
      <c r="F941" s="73" t="s">
        <v>1188</v>
      </c>
    </row>
    <row r="942" spans="1:6" s="53" customFormat="1" x14ac:dyDescent="0.35">
      <c r="A942" s="72">
        <v>44091</v>
      </c>
      <c r="B942" s="73" t="s">
        <v>906</v>
      </c>
      <c r="C942" s="74">
        <v>2.99</v>
      </c>
      <c r="D942" s="73" t="s">
        <v>1186</v>
      </c>
      <c r="E942" s="73" t="s">
        <v>896</v>
      </c>
      <c r="F942" s="73" t="s">
        <v>1189</v>
      </c>
    </row>
    <row r="943" spans="1:6" s="53" customFormat="1" x14ac:dyDescent="0.35">
      <c r="A943" s="72">
        <v>44091</v>
      </c>
      <c r="B943" s="73" t="s">
        <v>906</v>
      </c>
      <c r="C943" s="74">
        <v>6.5</v>
      </c>
      <c r="D943" s="73" t="s">
        <v>1186</v>
      </c>
      <c r="E943" s="73" t="s">
        <v>896</v>
      </c>
      <c r="F943" s="75" t="s">
        <v>1190</v>
      </c>
    </row>
    <row r="944" spans="1:6" s="53" customFormat="1" x14ac:dyDescent="0.35">
      <c r="A944" s="72">
        <v>44091</v>
      </c>
      <c r="B944" s="73" t="s">
        <v>906</v>
      </c>
      <c r="C944" s="74">
        <v>6.5</v>
      </c>
      <c r="D944" s="73" t="s">
        <v>1186</v>
      </c>
      <c r="E944" s="73" t="s">
        <v>896</v>
      </c>
      <c r="F944" s="75" t="s">
        <v>1191</v>
      </c>
    </row>
    <row r="945" spans="1:6" s="53" customFormat="1" x14ac:dyDescent="0.35">
      <c r="A945" s="72">
        <v>44091</v>
      </c>
      <c r="B945" s="73" t="s">
        <v>906</v>
      </c>
      <c r="C945" s="74">
        <v>6.5</v>
      </c>
      <c r="D945" s="73" t="s">
        <v>1186</v>
      </c>
      <c r="E945" s="73" t="s">
        <v>896</v>
      </c>
      <c r="F945" s="73" t="s">
        <v>1192</v>
      </c>
    </row>
    <row r="946" spans="1:6" s="53" customFormat="1" x14ac:dyDescent="0.35">
      <c r="A946" s="72">
        <v>44091</v>
      </c>
      <c r="B946" s="73" t="s">
        <v>906</v>
      </c>
      <c r="C946" s="74">
        <v>6.5</v>
      </c>
      <c r="D946" s="73" t="s">
        <v>1186</v>
      </c>
      <c r="E946" s="73" t="s">
        <v>896</v>
      </c>
      <c r="F946" s="73" t="s">
        <v>1193</v>
      </c>
    </row>
    <row r="947" spans="1:6" s="53" customFormat="1" x14ac:dyDescent="0.35">
      <c r="A947" s="72">
        <v>44091</v>
      </c>
      <c r="B947" s="73" t="s">
        <v>906</v>
      </c>
      <c r="C947" s="74">
        <v>6.5</v>
      </c>
      <c r="D947" s="73" t="s">
        <v>1186</v>
      </c>
      <c r="E947" s="73" t="s">
        <v>896</v>
      </c>
      <c r="F947" s="73" t="s">
        <v>1194</v>
      </c>
    </row>
    <row r="948" spans="1:6" s="53" customFormat="1" x14ac:dyDescent="0.35">
      <c r="A948" s="72">
        <v>44091</v>
      </c>
      <c r="B948" s="73" t="s">
        <v>906</v>
      </c>
      <c r="C948" s="74">
        <v>6.5</v>
      </c>
      <c r="D948" s="73" t="s">
        <v>1186</v>
      </c>
      <c r="E948" s="73" t="s">
        <v>896</v>
      </c>
      <c r="F948" s="73" t="s">
        <v>1195</v>
      </c>
    </row>
    <row r="949" spans="1:6" s="53" customFormat="1" x14ac:dyDescent="0.35">
      <c r="A949" s="72">
        <v>44091</v>
      </c>
      <c r="B949" s="73" t="s">
        <v>906</v>
      </c>
      <c r="C949" s="74">
        <v>6.5</v>
      </c>
      <c r="D949" s="73" t="s">
        <v>1186</v>
      </c>
      <c r="E949" s="73" t="s">
        <v>896</v>
      </c>
      <c r="F949" s="73" t="s">
        <v>1196</v>
      </c>
    </row>
    <row r="950" spans="1:6" s="53" customFormat="1" x14ac:dyDescent="0.35">
      <c r="A950" s="72">
        <v>44091</v>
      </c>
      <c r="B950" s="73" t="s">
        <v>906</v>
      </c>
      <c r="C950" s="74">
        <v>6.5</v>
      </c>
      <c r="D950" s="73" t="s">
        <v>1186</v>
      </c>
      <c r="E950" s="73" t="s">
        <v>896</v>
      </c>
      <c r="F950" s="73" t="s">
        <v>1197</v>
      </c>
    </row>
    <row r="951" spans="1:6" s="53" customFormat="1" x14ac:dyDescent="0.35">
      <c r="A951" s="72">
        <v>44091</v>
      </c>
      <c r="B951" s="73" t="s">
        <v>699</v>
      </c>
      <c r="C951" s="74">
        <v>1021.01</v>
      </c>
      <c r="D951" s="73" t="s">
        <v>745</v>
      </c>
      <c r="E951" s="26" t="s">
        <v>896</v>
      </c>
      <c r="F951" s="73">
        <v>80</v>
      </c>
    </row>
    <row r="952" spans="1:6" s="53" customFormat="1" x14ac:dyDescent="0.35">
      <c r="A952" s="72">
        <v>44091</v>
      </c>
      <c r="B952" s="73" t="s">
        <v>699</v>
      </c>
      <c r="C952" s="74">
        <v>6223.99</v>
      </c>
      <c r="D952" s="73" t="s">
        <v>1209</v>
      </c>
      <c r="E952" s="73" t="s">
        <v>896</v>
      </c>
      <c r="F952" s="73">
        <v>80</v>
      </c>
    </row>
    <row r="953" spans="1:6" s="53" customFormat="1" x14ac:dyDescent="0.35">
      <c r="A953" s="72">
        <v>44091</v>
      </c>
      <c r="B953" s="73" t="s">
        <v>889</v>
      </c>
      <c r="C953" s="74">
        <v>5332.5</v>
      </c>
      <c r="D953" s="73" t="s">
        <v>543</v>
      </c>
      <c r="E953" s="73" t="s">
        <v>683</v>
      </c>
      <c r="F953" s="73">
        <v>44013</v>
      </c>
    </row>
    <row r="954" spans="1:6" s="53" customFormat="1" x14ac:dyDescent="0.35">
      <c r="A954" s="72">
        <v>44091</v>
      </c>
      <c r="B954" s="73" t="s">
        <v>920</v>
      </c>
      <c r="C954" s="74">
        <v>3437.6</v>
      </c>
      <c r="D954" s="73" t="s">
        <v>1084</v>
      </c>
      <c r="E954" s="73" t="s">
        <v>252</v>
      </c>
      <c r="F954" s="73" t="s">
        <v>1216</v>
      </c>
    </row>
    <row r="955" spans="1:6" s="53" customFormat="1" x14ac:dyDescent="0.35">
      <c r="A955" s="72">
        <v>44091</v>
      </c>
      <c r="B955" s="73" t="s">
        <v>920</v>
      </c>
      <c r="C955" s="74">
        <v>3437.6</v>
      </c>
      <c r="D955" s="73" t="s">
        <v>1084</v>
      </c>
      <c r="E955" s="73" t="s">
        <v>252</v>
      </c>
      <c r="F955" s="73" t="s">
        <v>1217</v>
      </c>
    </row>
    <row r="956" spans="1:6" s="53" customFormat="1" x14ac:dyDescent="0.35">
      <c r="A956" s="72">
        <v>44091</v>
      </c>
      <c r="B956" s="73" t="s">
        <v>716</v>
      </c>
      <c r="C956" s="74">
        <v>88.58</v>
      </c>
      <c r="D956" s="26" t="s">
        <v>1286</v>
      </c>
      <c r="E956" s="73" t="s">
        <v>139</v>
      </c>
      <c r="F956" s="73">
        <v>170066</v>
      </c>
    </row>
    <row r="957" spans="1:6" s="53" customFormat="1" x14ac:dyDescent="0.35">
      <c r="A957" s="72">
        <v>44091</v>
      </c>
      <c r="B957" s="73" t="s">
        <v>1035</v>
      </c>
      <c r="C957" s="74">
        <v>9333.2099999999991</v>
      </c>
      <c r="D957" s="26" t="s">
        <v>1051</v>
      </c>
      <c r="E957" s="73" t="s">
        <v>139</v>
      </c>
      <c r="F957" s="73">
        <v>11483</v>
      </c>
    </row>
    <row r="958" spans="1:6" s="53" customFormat="1" x14ac:dyDescent="0.35">
      <c r="A958" s="72">
        <v>44091</v>
      </c>
      <c r="B958" s="73" t="s">
        <v>504</v>
      </c>
      <c r="C958" s="74">
        <v>470</v>
      </c>
      <c r="D958" s="26" t="s">
        <v>1034</v>
      </c>
      <c r="E958" s="73" t="s">
        <v>139</v>
      </c>
      <c r="F958" s="73">
        <v>61250</v>
      </c>
    </row>
    <row r="959" spans="1:6" s="53" customFormat="1" x14ac:dyDescent="0.35">
      <c r="A959" s="72">
        <v>44091</v>
      </c>
      <c r="B959" s="73" t="s">
        <v>907</v>
      </c>
      <c r="C959" s="74">
        <v>1140.43</v>
      </c>
      <c r="D959" s="73" t="s">
        <v>1223</v>
      </c>
      <c r="E959" s="73" t="s">
        <v>250</v>
      </c>
      <c r="F959" s="73">
        <v>56184516</v>
      </c>
    </row>
    <row r="960" spans="1:6" s="53" customFormat="1" x14ac:dyDescent="0.35">
      <c r="A960" s="72">
        <v>44091</v>
      </c>
      <c r="B960" s="73" t="s">
        <v>907</v>
      </c>
      <c r="C960" s="74">
        <v>1266.4000000000001</v>
      </c>
      <c r="D960" s="73" t="s">
        <v>1224</v>
      </c>
      <c r="E960" s="73" t="s">
        <v>250</v>
      </c>
      <c r="F960" s="73">
        <v>56262850</v>
      </c>
    </row>
    <row r="961" spans="1:6" s="53" customFormat="1" x14ac:dyDescent="0.35">
      <c r="A961" s="72">
        <v>44091</v>
      </c>
      <c r="B961" s="73" t="s">
        <v>563</v>
      </c>
      <c r="C961" s="74">
        <v>1680</v>
      </c>
      <c r="D961" s="73" t="s">
        <v>771</v>
      </c>
      <c r="E961" s="73" t="s">
        <v>250</v>
      </c>
      <c r="F961" s="73">
        <v>56162910</v>
      </c>
    </row>
    <row r="962" spans="1:6" s="53" customFormat="1" x14ac:dyDescent="0.35">
      <c r="A962" s="72">
        <v>44091</v>
      </c>
      <c r="B962" s="73" t="s">
        <v>563</v>
      </c>
      <c r="C962" s="74">
        <v>1680</v>
      </c>
      <c r="D962" s="73" t="s">
        <v>771</v>
      </c>
      <c r="E962" s="73" t="s">
        <v>250</v>
      </c>
      <c r="F962" s="73">
        <v>56263512</v>
      </c>
    </row>
    <row r="963" spans="1:6" s="53" customFormat="1" x14ac:dyDescent="0.35">
      <c r="A963" s="72">
        <v>44091</v>
      </c>
      <c r="B963" s="73" t="s">
        <v>719</v>
      </c>
      <c r="C963" s="74">
        <v>345</v>
      </c>
      <c r="D963" s="73" t="s">
        <v>1225</v>
      </c>
      <c r="E963" s="73" t="s">
        <v>684</v>
      </c>
      <c r="F963" s="73" t="s">
        <v>1226</v>
      </c>
    </row>
    <row r="964" spans="1:6" s="53" customFormat="1" x14ac:dyDescent="0.35">
      <c r="A964" s="72">
        <v>44091</v>
      </c>
      <c r="B964" s="73" t="s">
        <v>1270</v>
      </c>
      <c r="C964" s="74">
        <v>2000</v>
      </c>
      <c r="D964" s="73" t="s">
        <v>673</v>
      </c>
      <c r="E964" s="73" t="s">
        <v>139</v>
      </c>
      <c r="F964" s="73">
        <v>701</v>
      </c>
    </row>
    <row r="965" spans="1:6" s="53" customFormat="1" x14ac:dyDescent="0.35">
      <c r="A965" s="72">
        <v>44096</v>
      </c>
      <c r="B965" s="73" t="s">
        <v>1179</v>
      </c>
      <c r="C965" s="74">
        <v>158.5</v>
      </c>
      <c r="D965" s="73" t="s">
        <v>1180</v>
      </c>
      <c r="E965" s="73" t="s">
        <v>139</v>
      </c>
      <c r="F965" s="73" t="s">
        <v>1181</v>
      </c>
    </row>
    <row r="966" spans="1:6" s="53" customFormat="1" x14ac:dyDescent="0.35">
      <c r="A966" s="72">
        <v>44098</v>
      </c>
      <c r="B966" s="73" t="s">
        <v>13</v>
      </c>
      <c r="C966" s="74">
        <v>89.95</v>
      </c>
      <c r="D966" s="73" t="s">
        <v>1128</v>
      </c>
      <c r="E966" s="73" t="s">
        <v>322</v>
      </c>
      <c r="F966" s="73" t="s">
        <v>1129</v>
      </c>
    </row>
    <row r="967" spans="1:6" s="53" customFormat="1" x14ac:dyDescent="0.35">
      <c r="A967" s="72">
        <v>44098</v>
      </c>
      <c r="B967" s="73" t="s">
        <v>18</v>
      </c>
      <c r="C967" s="74">
        <v>50.7</v>
      </c>
      <c r="D967" s="73" t="s">
        <v>1132</v>
      </c>
      <c r="E967" s="26" t="s">
        <v>1131</v>
      </c>
      <c r="F967" s="73" t="s">
        <v>1133</v>
      </c>
    </row>
    <row r="968" spans="1:6" s="53" customFormat="1" x14ac:dyDescent="0.35">
      <c r="A968" s="72">
        <v>44098</v>
      </c>
      <c r="B968" s="73" t="s">
        <v>18</v>
      </c>
      <c r="C968" s="74">
        <v>177.45</v>
      </c>
      <c r="D968" s="73" t="s">
        <v>310</v>
      </c>
      <c r="E968" s="26" t="s">
        <v>1136</v>
      </c>
      <c r="F968" s="73" t="s">
        <v>1133</v>
      </c>
    </row>
    <row r="969" spans="1:6" s="53" customFormat="1" x14ac:dyDescent="0.35">
      <c r="A969" s="72">
        <v>44098</v>
      </c>
      <c r="B969" s="73" t="s">
        <v>22</v>
      </c>
      <c r="C969" s="74">
        <v>19.97</v>
      </c>
      <c r="D969" s="73" t="s">
        <v>1149</v>
      </c>
      <c r="E969" s="73" t="s">
        <v>249</v>
      </c>
      <c r="F969" s="73" t="s">
        <v>1150</v>
      </c>
    </row>
    <row r="970" spans="1:6" s="53" customFormat="1" x14ac:dyDescent="0.35">
      <c r="A970" s="72">
        <v>44098</v>
      </c>
      <c r="B970" s="73" t="s">
        <v>22</v>
      </c>
      <c r="C970" s="74">
        <v>19.98</v>
      </c>
      <c r="D970" s="73" t="s">
        <v>1149</v>
      </c>
      <c r="E970" s="73" t="s">
        <v>249</v>
      </c>
      <c r="F970" s="73" t="s">
        <v>1151</v>
      </c>
    </row>
    <row r="971" spans="1:6" s="53" customFormat="1" x14ac:dyDescent="0.35">
      <c r="A971" s="72">
        <v>44098</v>
      </c>
      <c r="B971" s="73" t="s">
        <v>22</v>
      </c>
      <c r="C971" s="74">
        <v>32.31</v>
      </c>
      <c r="D971" s="26" t="s">
        <v>166</v>
      </c>
      <c r="E971" s="73" t="s">
        <v>249</v>
      </c>
      <c r="F971" s="73" t="s">
        <v>1152</v>
      </c>
    </row>
    <row r="972" spans="1:6" s="53" customFormat="1" x14ac:dyDescent="0.35">
      <c r="A972" s="72">
        <v>44098</v>
      </c>
      <c r="B972" s="73" t="s">
        <v>722</v>
      </c>
      <c r="C972" s="74">
        <v>5290</v>
      </c>
      <c r="D972" s="73" t="s">
        <v>1153</v>
      </c>
      <c r="E972" s="73" t="s">
        <v>249</v>
      </c>
      <c r="F972" s="73">
        <v>74755</v>
      </c>
    </row>
    <row r="973" spans="1:6" s="53" customFormat="1" x14ac:dyDescent="0.35">
      <c r="A973" s="72">
        <v>44098</v>
      </c>
      <c r="B973" s="73" t="s">
        <v>13</v>
      </c>
      <c r="C973" s="74">
        <v>35.380000000000003</v>
      </c>
      <c r="D973" s="73" t="s">
        <v>27</v>
      </c>
      <c r="E973" s="26" t="s">
        <v>1154</v>
      </c>
      <c r="F973" s="73" t="s">
        <v>1155</v>
      </c>
    </row>
    <row r="974" spans="1:6" s="53" customFormat="1" x14ac:dyDescent="0.35">
      <c r="A974" s="72">
        <v>44098</v>
      </c>
      <c r="B974" s="73" t="s">
        <v>13</v>
      </c>
      <c r="C974" s="74">
        <v>537.6</v>
      </c>
      <c r="D974" s="73" t="s">
        <v>101</v>
      </c>
      <c r="E974" s="26" t="s">
        <v>1154</v>
      </c>
      <c r="F974" s="73" t="s">
        <v>1156</v>
      </c>
    </row>
    <row r="975" spans="1:6" s="53" customFormat="1" x14ac:dyDescent="0.35">
      <c r="A975" s="72">
        <v>44098</v>
      </c>
      <c r="B975" s="73" t="s">
        <v>565</v>
      </c>
      <c r="C975" s="74">
        <v>78.540000000000006</v>
      </c>
      <c r="D975" s="73" t="s">
        <v>1157</v>
      </c>
      <c r="E975" s="26" t="s">
        <v>1154</v>
      </c>
      <c r="F975" s="73">
        <v>7310619324</v>
      </c>
    </row>
    <row r="976" spans="1:6" s="53" customFormat="1" x14ac:dyDescent="0.35">
      <c r="A976" s="72">
        <v>44098</v>
      </c>
      <c r="B976" s="73" t="s">
        <v>565</v>
      </c>
      <c r="C976" s="74">
        <v>90.09</v>
      </c>
      <c r="D976" s="73" t="s">
        <v>1158</v>
      </c>
      <c r="E976" s="26" t="s">
        <v>1154</v>
      </c>
      <c r="F976" s="73">
        <v>7310824576</v>
      </c>
    </row>
    <row r="977" spans="1:6" s="53" customFormat="1" x14ac:dyDescent="0.35">
      <c r="A977" s="72">
        <v>44098</v>
      </c>
      <c r="B977" s="73" t="s">
        <v>565</v>
      </c>
      <c r="C977" s="74">
        <v>28.44</v>
      </c>
      <c r="D977" s="73" t="s">
        <v>1157</v>
      </c>
      <c r="E977" s="26" t="s">
        <v>1154</v>
      </c>
      <c r="F977" s="73">
        <v>7310619324</v>
      </c>
    </row>
    <row r="978" spans="1:6" s="53" customFormat="1" x14ac:dyDescent="0.35">
      <c r="A978" s="72">
        <v>44098</v>
      </c>
      <c r="B978" s="73" t="s">
        <v>19</v>
      </c>
      <c r="C978" s="74">
        <v>40.98</v>
      </c>
      <c r="D978" s="73" t="s">
        <v>1159</v>
      </c>
      <c r="E978" s="26" t="s">
        <v>1154</v>
      </c>
      <c r="F978" s="73" t="s">
        <v>1160</v>
      </c>
    </row>
    <row r="979" spans="1:6" s="53" customFormat="1" x14ac:dyDescent="0.35">
      <c r="A979" s="72">
        <v>44098</v>
      </c>
      <c r="B979" s="73" t="s">
        <v>13</v>
      </c>
      <c r="C979" s="74">
        <v>39.21</v>
      </c>
      <c r="D979" s="26" t="s">
        <v>166</v>
      </c>
      <c r="E979" s="73" t="s">
        <v>259</v>
      </c>
      <c r="F979" s="73" t="s">
        <v>1161</v>
      </c>
    </row>
    <row r="980" spans="1:6" s="53" customFormat="1" x14ac:dyDescent="0.35">
      <c r="A980" s="72">
        <v>44098</v>
      </c>
      <c r="B980" s="73" t="s">
        <v>13</v>
      </c>
      <c r="C980" s="74">
        <v>890.91</v>
      </c>
      <c r="D980" s="73" t="s">
        <v>1073</v>
      </c>
      <c r="E980" s="73" t="s">
        <v>1092</v>
      </c>
      <c r="F980" s="73" t="s">
        <v>1164</v>
      </c>
    </row>
    <row r="981" spans="1:6" s="53" customFormat="1" x14ac:dyDescent="0.35">
      <c r="A981" s="72">
        <v>44098</v>
      </c>
      <c r="B981" s="73" t="s">
        <v>110</v>
      </c>
      <c r="C981" s="74">
        <v>50.76</v>
      </c>
      <c r="D981" s="73" t="s">
        <v>1165</v>
      </c>
      <c r="E981" s="73" t="s">
        <v>139</v>
      </c>
      <c r="F981" s="73" t="s">
        <v>1166</v>
      </c>
    </row>
    <row r="982" spans="1:6" s="53" customFormat="1" x14ac:dyDescent="0.35">
      <c r="A982" s="72">
        <v>44098</v>
      </c>
      <c r="B982" s="73" t="s">
        <v>1171</v>
      </c>
      <c r="C982" s="74">
        <f>60+18</f>
        <v>78</v>
      </c>
      <c r="D982" s="73" t="s">
        <v>1172</v>
      </c>
      <c r="E982" s="73" t="s">
        <v>684</v>
      </c>
      <c r="F982" s="73" t="s">
        <v>1173</v>
      </c>
    </row>
    <row r="983" spans="1:6" s="53" customFormat="1" x14ac:dyDescent="0.35">
      <c r="A983" s="72">
        <v>44098</v>
      </c>
      <c r="B983" s="73" t="s">
        <v>487</v>
      </c>
      <c r="C983" s="74">
        <v>2069.27</v>
      </c>
      <c r="D983" s="73" t="s">
        <v>1177</v>
      </c>
      <c r="E983" s="73" t="s">
        <v>683</v>
      </c>
      <c r="F983" s="73" t="s">
        <v>1178</v>
      </c>
    </row>
    <row r="984" spans="1:6" s="53" customFormat="1" x14ac:dyDescent="0.35">
      <c r="A984" s="72">
        <v>44098</v>
      </c>
      <c r="B984" s="73" t="s">
        <v>1212</v>
      </c>
      <c r="C984" s="74">
        <v>872.91</v>
      </c>
      <c r="D984" s="73" t="s">
        <v>1213</v>
      </c>
      <c r="E984" s="73" t="s">
        <v>683</v>
      </c>
      <c r="F984" s="73" t="s">
        <v>1214</v>
      </c>
    </row>
    <row r="985" spans="1:6" s="53" customFormat="1" x14ac:dyDescent="0.35">
      <c r="A985" s="72">
        <v>44098</v>
      </c>
      <c r="B985" s="73" t="s">
        <v>711</v>
      </c>
      <c r="C985" s="74">
        <v>10920</v>
      </c>
      <c r="D985" s="73" t="s">
        <v>1084</v>
      </c>
      <c r="E985" s="73" t="s">
        <v>252</v>
      </c>
      <c r="F985" s="73" t="s">
        <v>1218</v>
      </c>
    </row>
    <row r="986" spans="1:6" s="53" customFormat="1" x14ac:dyDescent="0.35">
      <c r="A986" s="72">
        <v>44098</v>
      </c>
      <c r="B986" s="73" t="s">
        <v>711</v>
      </c>
      <c r="C986" s="74">
        <v>13440</v>
      </c>
      <c r="D986" s="73" t="s">
        <v>1084</v>
      </c>
      <c r="E986" s="73" t="s">
        <v>252</v>
      </c>
      <c r="F986" s="73" t="s">
        <v>1219</v>
      </c>
    </row>
    <row r="987" spans="1:6" s="53" customFormat="1" x14ac:dyDescent="0.35">
      <c r="A987" s="72">
        <v>44098</v>
      </c>
      <c r="B987" s="73" t="s">
        <v>1035</v>
      </c>
      <c r="C987" s="74">
        <v>8092.27</v>
      </c>
      <c r="D987" s="26" t="s">
        <v>1051</v>
      </c>
      <c r="E987" s="73" t="s">
        <v>139</v>
      </c>
      <c r="F987" s="73">
        <v>11514</v>
      </c>
    </row>
    <row r="988" spans="1:6" s="53" customFormat="1" x14ac:dyDescent="0.35">
      <c r="A988" s="72">
        <v>44098</v>
      </c>
      <c r="B988" s="73" t="s">
        <v>544</v>
      </c>
      <c r="C988" s="74">
        <v>15812.5</v>
      </c>
      <c r="D988" s="28" t="s">
        <v>1221</v>
      </c>
      <c r="E988" s="73" t="s">
        <v>139</v>
      </c>
      <c r="F988" s="73" t="s">
        <v>1222</v>
      </c>
    </row>
    <row r="989" spans="1:6" s="53" customFormat="1" x14ac:dyDescent="0.35">
      <c r="A989" s="72">
        <v>44098</v>
      </c>
      <c r="B989" s="73" t="s">
        <v>563</v>
      </c>
      <c r="C989" s="74">
        <v>1680</v>
      </c>
      <c r="D989" s="73" t="s">
        <v>771</v>
      </c>
      <c r="E989" s="73" t="s">
        <v>250</v>
      </c>
      <c r="F989" s="73">
        <v>56064154</v>
      </c>
    </row>
    <row r="990" spans="1:6" s="53" customFormat="1" x14ac:dyDescent="0.35">
      <c r="A990" s="72">
        <v>44098</v>
      </c>
      <c r="B990" s="73" t="s">
        <v>563</v>
      </c>
      <c r="C990" s="74">
        <v>1680</v>
      </c>
      <c r="D990" s="73" t="s">
        <v>771</v>
      </c>
      <c r="E990" s="73" t="s">
        <v>250</v>
      </c>
      <c r="F990" s="73">
        <v>56106891</v>
      </c>
    </row>
    <row r="991" spans="1:6" s="53" customFormat="1" x14ac:dyDescent="0.35">
      <c r="A991" s="72">
        <v>44098</v>
      </c>
      <c r="B991" s="73" t="s">
        <v>693</v>
      </c>
      <c r="C991" s="74">
        <v>440</v>
      </c>
      <c r="D991" s="73" t="s">
        <v>734</v>
      </c>
      <c r="E991" s="73" t="s">
        <v>243</v>
      </c>
      <c r="F991" s="73">
        <v>3861</v>
      </c>
    </row>
    <row r="992" spans="1:6" s="53" customFormat="1" x14ac:dyDescent="0.35">
      <c r="A992" s="72">
        <v>44098</v>
      </c>
      <c r="B992" s="73" t="s">
        <v>966</v>
      </c>
      <c r="C992" s="74">
        <v>106984.63</v>
      </c>
      <c r="D992" s="73" t="s">
        <v>967</v>
      </c>
      <c r="E992" s="73" t="s">
        <v>159</v>
      </c>
      <c r="F992" s="73" t="s">
        <v>1269</v>
      </c>
    </row>
    <row r="993" spans="1:6" s="53" customFormat="1" x14ac:dyDescent="0.35">
      <c r="A993" s="91"/>
      <c r="B993" s="92"/>
      <c r="C993" s="93"/>
      <c r="D993" s="92"/>
      <c r="E993" s="92"/>
      <c r="F993" s="92"/>
    </row>
    <row r="994" spans="1:6" s="53" customFormat="1" x14ac:dyDescent="0.35">
      <c r="A994" s="72">
        <v>44105</v>
      </c>
      <c r="B994" s="73" t="s">
        <v>1594</v>
      </c>
      <c r="C994" s="74">
        <v>12500</v>
      </c>
      <c r="D994" s="73" t="s">
        <v>2160</v>
      </c>
      <c r="E994" s="73" t="s">
        <v>322</v>
      </c>
      <c r="F994" s="73" t="s">
        <v>2162</v>
      </c>
    </row>
    <row r="995" spans="1:6" s="53" customFormat="1" x14ac:dyDescent="0.35">
      <c r="A995" s="72">
        <v>44105</v>
      </c>
      <c r="B995" s="73" t="s">
        <v>1572</v>
      </c>
      <c r="C995" s="74">
        <v>30000</v>
      </c>
      <c r="D995" s="73" t="s">
        <v>2160</v>
      </c>
      <c r="E995" s="73" t="s">
        <v>322</v>
      </c>
      <c r="F995" s="73" t="s">
        <v>2174</v>
      </c>
    </row>
    <row r="996" spans="1:6" s="53" customFormat="1" x14ac:dyDescent="0.35">
      <c r="A996" s="72">
        <v>44105</v>
      </c>
      <c r="B996" s="73" t="s">
        <v>2127</v>
      </c>
      <c r="C996" s="74">
        <v>50000</v>
      </c>
      <c r="D996" s="73" t="s">
        <v>2160</v>
      </c>
      <c r="E996" s="73" t="s">
        <v>322</v>
      </c>
      <c r="F996" s="73" t="s">
        <v>2177</v>
      </c>
    </row>
    <row r="997" spans="1:6" s="53" customFormat="1" x14ac:dyDescent="0.35">
      <c r="A997" s="72">
        <v>44105</v>
      </c>
      <c r="B997" s="73" t="s">
        <v>1734</v>
      </c>
      <c r="C997" s="74">
        <v>50000</v>
      </c>
      <c r="D997" s="73" t="s">
        <v>2160</v>
      </c>
      <c r="E997" s="73" t="s">
        <v>322</v>
      </c>
      <c r="F997" s="73" t="s">
        <v>2178</v>
      </c>
    </row>
    <row r="998" spans="1:6" s="53" customFormat="1" x14ac:dyDescent="0.35">
      <c r="A998" s="72">
        <v>44105</v>
      </c>
      <c r="B998" s="73" t="s">
        <v>1607</v>
      </c>
      <c r="C998" s="74">
        <v>90000</v>
      </c>
      <c r="D998" s="73" t="s">
        <v>2160</v>
      </c>
      <c r="E998" s="73" t="s">
        <v>322</v>
      </c>
      <c r="F998" s="73" t="s">
        <v>2166</v>
      </c>
    </row>
    <row r="999" spans="1:6" s="53" customFormat="1" x14ac:dyDescent="0.35">
      <c r="A999" s="72">
        <v>44105</v>
      </c>
      <c r="B999" s="73" t="s">
        <v>2185</v>
      </c>
      <c r="C999" s="74">
        <v>105000</v>
      </c>
      <c r="D999" s="73" t="s">
        <v>2160</v>
      </c>
      <c r="E999" s="73" t="s">
        <v>322</v>
      </c>
      <c r="F999" s="73" t="s">
        <v>2186</v>
      </c>
    </row>
    <row r="1000" spans="1:6" s="53" customFormat="1" x14ac:dyDescent="0.35">
      <c r="A1000" s="72">
        <v>44105</v>
      </c>
      <c r="B1000" s="73" t="s">
        <v>1120</v>
      </c>
      <c r="C1000" s="74">
        <v>10080</v>
      </c>
      <c r="D1000" s="73" t="s">
        <v>1121</v>
      </c>
      <c r="E1000" s="73" t="s">
        <v>249</v>
      </c>
      <c r="F1000" s="73" t="s">
        <v>2202</v>
      </c>
    </row>
    <row r="1001" spans="1:6" s="53" customFormat="1" x14ac:dyDescent="0.35">
      <c r="A1001" s="72">
        <v>44105</v>
      </c>
      <c r="B1001" s="73" t="s">
        <v>904</v>
      </c>
      <c r="C1001" s="74">
        <v>655.20000000000005</v>
      </c>
      <c r="D1001" s="73" t="s">
        <v>1211</v>
      </c>
      <c r="E1001" s="26" t="s">
        <v>259</v>
      </c>
      <c r="F1001" s="73">
        <v>7354026</v>
      </c>
    </row>
    <row r="1002" spans="1:6" s="53" customFormat="1" x14ac:dyDescent="0.35">
      <c r="A1002" s="72">
        <v>44105</v>
      </c>
      <c r="B1002" s="73" t="s">
        <v>531</v>
      </c>
      <c r="C1002" s="74">
        <v>4342</v>
      </c>
      <c r="D1002" s="73" t="s">
        <v>2235</v>
      </c>
      <c r="E1002" s="26" t="s">
        <v>259</v>
      </c>
      <c r="F1002" s="73" t="s">
        <v>2236</v>
      </c>
    </row>
    <row r="1003" spans="1:6" s="53" customFormat="1" x14ac:dyDescent="0.35">
      <c r="A1003" s="72">
        <v>44105</v>
      </c>
      <c r="B1003" s="73" t="s">
        <v>13</v>
      </c>
      <c r="C1003" s="74">
        <v>29.3</v>
      </c>
      <c r="D1003" s="73" t="s">
        <v>517</v>
      </c>
      <c r="E1003" s="26" t="s">
        <v>683</v>
      </c>
      <c r="F1003" s="73" t="s">
        <v>2240</v>
      </c>
    </row>
    <row r="1004" spans="1:6" s="53" customFormat="1" x14ac:dyDescent="0.35">
      <c r="A1004" s="72">
        <v>44105</v>
      </c>
      <c r="B1004" s="73" t="s">
        <v>13</v>
      </c>
      <c r="C1004" s="74">
        <v>59.58</v>
      </c>
      <c r="D1004" s="73" t="s">
        <v>517</v>
      </c>
      <c r="E1004" s="26" t="s">
        <v>683</v>
      </c>
      <c r="F1004" s="73" t="s">
        <v>2241</v>
      </c>
    </row>
    <row r="1005" spans="1:6" s="53" customFormat="1" x14ac:dyDescent="0.35">
      <c r="A1005" s="72">
        <v>44105</v>
      </c>
      <c r="B1005" s="73" t="s">
        <v>889</v>
      </c>
      <c r="C1005" s="74">
        <v>3642.5</v>
      </c>
      <c r="D1005" s="73" t="s">
        <v>543</v>
      </c>
      <c r="E1005" s="73" t="s">
        <v>683</v>
      </c>
      <c r="F1005" s="73">
        <v>44044</v>
      </c>
    </row>
    <row r="1006" spans="1:6" s="53" customFormat="1" x14ac:dyDescent="0.35">
      <c r="A1006" s="72">
        <v>44105</v>
      </c>
      <c r="B1006" s="73" t="s">
        <v>711</v>
      </c>
      <c r="C1006" s="74">
        <v>10920</v>
      </c>
      <c r="D1006" s="73" t="s">
        <v>1084</v>
      </c>
      <c r="E1006" s="73" t="s">
        <v>252</v>
      </c>
      <c r="F1006" s="73" t="s">
        <v>2259</v>
      </c>
    </row>
    <row r="1007" spans="1:6" s="53" customFormat="1" x14ac:dyDescent="0.35">
      <c r="A1007" s="72">
        <v>44105</v>
      </c>
      <c r="B1007" s="73" t="s">
        <v>1008</v>
      </c>
      <c r="C1007" s="74">
        <v>15190.5</v>
      </c>
      <c r="D1007" s="73" t="s">
        <v>317</v>
      </c>
      <c r="E1007" s="73" t="s">
        <v>318</v>
      </c>
      <c r="F1007" s="73">
        <v>44075</v>
      </c>
    </row>
    <row r="1008" spans="1:6" s="53" customFormat="1" x14ac:dyDescent="0.35">
      <c r="A1008" s="72">
        <v>44105</v>
      </c>
      <c r="B1008" s="73" t="s">
        <v>907</v>
      </c>
      <c r="C1008" s="74">
        <v>1035.1600000000001</v>
      </c>
      <c r="D1008" s="73" t="s">
        <v>1223</v>
      </c>
      <c r="E1008" s="73" t="s">
        <v>250</v>
      </c>
      <c r="F1008" s="73">
        <v>56344423</v>
      </c>
    </row>
    <row r="1009" spans="1:6" s="53" customFormat="1" x14ac:dyDescent="0.35">
      <c r="A1009" s="72">
        <v>44105</v>
      </c>
      <c r="B1009" s="73" t="s">
        <v>907</v>
      </c>
      <c r="C1009" s="74">
        <v>1242.8900000000001</v>
      </c>
      <c r="D1009" s="73" t="s">
        <v>1223</v>
      </c>
      <c r="E1009" s="73" t="s">
        <v>250</v>
      </c>
      <c r="F1009" s="73">
        <v>56314901</v>
      </c>
    </row>
    <row r="1010" spans="1:6" s="53" customFormat="1" x14ac:dyDescent="0.35">
      <c r="A1010" s="72">
        <v>44105</v>
      </c>
      <c r="B1010" s="73" t="s">
        <v>907</v>
      </c>
      <c r="C1010" s="74">
        <v>1289.56</v>
      </c>
      <c r="D1010" s="73" t="s">
        <v>1223</v>
      </c>
      <c r="E1010" s="73" t="s">
        <v>250</v>
      </c>
      <c r="F1010" s="73">
        <v>56279508</v>
      </c>
    </row>
    <row r="1011" spans="1:6" s="53" customFormat="1" x14ac:dyDescent="0.35">
      <c r="A1011" s="72">
        <v>44105</v>
      </c>
      <c r="B1011" s="73" t="s">
        <v>563</v>
      </c>
      <c r="C1011" s="74">
        <v>1344</v>
      </c>
      <c r="D1011" s="73" t="s">
        <v>771</v>
      </c>
      <c r="E1011" s="73" t="s">
        <v>250</v>
      </c>
      <c r="F1011" s="73">
        <v>56345762</v>
      </c>
    </row>
    <row r="1012" spans="1:6" s="53" customFormat="1" x14ac:dyDescent="0.35">
      <c r="A1012" s="72">
        <v>44105</v>
      </c>
      <c r="B1012" s="73" t="s">
        <v>563</v>
      </c>
      <c r="C1012" s="74">
        <v>1575</v>
      </c>
      <c r="D1012" s="73" t="s">
        <v>771</v>
      </c>
      <c r="E1012" s="73" t="s">
        <v>250</v>
      </c>
      <c r="F1012" s="73">
        <v>56316243</v>
      </c>
    </row>
    <row r="1013" spans="1:6" s="53" customFormat="1" x14ac:dyDescent="0.35">
      <c r="A1013" s="72">
        <v>44105</v>
      </c>
      <c r="B1013" s="73" t="s">
        <v>563</v>
      </c>
      <c r="C1013" s="74">
        <v>1680</v>
      </c>
      <c r="D1013" s="73" t="s">
        <v>771</v>
      </c>
      <c r="E1013" s="73" t="s">
        <v>250</v>
      </c>
      <c r="F1013" s="73">
        <v>56295902</v>
      </c>
    </row>
    <row r="1014" spans="1:6" s="53" customFormat="1" x14ac:dyDescent="0.35">
      <c r="A1014" s="72">
        <v>44105</v>
      </c>
      <c r="B1014" s="73" t="s">
        <v>1266</v>
      </c>
      <c r="C1014" s="74">
        <v>2599764.7000000002</v>
      </c>
      <c r="D1014" s="73" t="s">
        <v>1267</v>
      </c>
      <c r="E1014" s="73" t="s">
        <v>159</v>
      </c>
      <c r="F1014" s="73" t="s">
        <v>2337</v>
      </c>
    </row>
    <row r="1015" spans="1:6" s="53" customFormat="1" x14ac:dyDescent="0.35">
      <c r="A1015" s="72">
        <v>44105</v>
      </c>
      <c r="B1015" s="73" t="s">
        <v>1035</v>
      </c>
      <c r="C1015" s="74">
        <v>7587.05</v>
      </c>
      <c r="D1015" s="73" t="s">
        <v>2375</v>
      </c>
      <c r="E1015" s="73" t="s">
        <v>245</v>
      </c>
      <c r="F1015" s="73">
        <v>11548</v>
      </c>
    </row>
    <row r="1016" spans="1:6" s="53" customFormat="1" x14ac:dyDescent="0.35">
      <c r="A1016" s="72">
        <v>44105</v>
      </c>
      <c r="B1016" s="73" t="s">
        <v>2316</v>
      </c>
      <c r="C1016" s="74">
        <v>2000</v>
      </c>
      <c r="D1016" s="73" t="s">
        <v>769</v>
      </c>
      <c r="E1016" s="73" t="s">
        <v>245</v>
      </c>
      <c r="F1016" s="73" t="s">
        <v>840</v>
      </c>
    </row>
    <row r="1017" spans="1:6" s="53" customFormat="1" x14ac:dyDescent="0.35">
      <c r="A1017" s="72">
        <v>44105</v>
      </c>
      <c r="B1017" s="73" t="s">
        <v>2316</v>
      </c>
      <c r="C1017" s="74">
        <v>2000</v>
      </c>
      <c r="D1017" s="73" t="s">
        <v>769</v>
      </c>
      <c r="E1017" s="73" t="s">
        <v>245</v>
      </c>
      <c r="F1017" s="73" t="s">
        <v>2376</v>
      </c>
    </row>
    <row r="1018" spans="1:6" s="53" customFormat="1" x14ac:dyDescent="0.35">
      <c r="A1018" s="72">
        <v>44105</v>
      </c>
      <c r="B1018" s="73" t="s">
        <v>2316</v>
      </c>
      <c r="C1018" s="74">
        <v>2000</v>
      </c>
      <c r="D1018" s="73" t="s">
        <v>769</v>
      </c>
      <c r="E1018" s="73" t="s">
        <v>245</v>
      </c>
      <c r="F1018" s="73" t="s">
        <v>2377</v>
      </c>
    </row>
    <row r="1019" spans="1:6" s="53" customFormat="1" x14ac:dyDescent="0.35">
      <c r="A1019" s="72">
        <v>44109</v>
      </c>
      <c r="B1019" s="73" t="s">
        <v>1750</v>
      </c>
      <c r="C1019" s="74">
        <v>13000</v>
      </c>
      <c r="D1019" s="73" t="s">
        <v>2160</v>
      </c>
      <c r="E1019" s="73" t="s">
        <v>322</v>
      </c>
      <c r="F1019" s="73" t="s">
        <v>2164</v>
      </c>
    </row>
    <row r="1020" spans="1:6" s="53" customFormat="1" x14ac:dyDescent="0.35">
      <c r="A1020" s="72">
        <v>44109</v>
      </c>
      <c r="B1020" s="73" t="s">
        <v>1739</v>
      </c>
      <c r="C1020" s="74">
        <v>30000</v>
      </c>
      <c r="D1020" s="73" t="s">
        <v>2160</v>
      </c>
      <c r="E1020" s="73" t="s">
        <v>322</v>
      </c>
      <c r="F1020" s="73" t="s">
        <v>2173</v>
      </c>
    </row>
    <row r="1021" spans="1:6" s="53" customFormat="1" x14ac:dyDescent="0.35">
      <c r="A1021" s="72">
        <v>44109</v>
      </c>
      <c r="B1021" s="73" t="s">
        <v>2175</v>
      </c>
      <c r="C1021" s="74">
        <v>30000</v>
      </c>
      <c r="D1021" s="73" t="s">
        <v>2160</v>
      </c>
      <c r="E1021" s="73" t="s">
        <v>322</v>
      </c>
      <c r="F1021" s="73" t="s">
        <v>2176</v>
      </c>
    </row>
    <row r="1022" spans="1:6" s="53" customFormat="1" x14ac:dyDescent="0.35">
      <c r="A1022" s="72">
        <v>44112</v>
      </c>
      <c r="B1022" s="73" t="s">
        <v>1293</v>
      </c>
      <c r="C1022" s="74">
        <v>15753.57</v>
      </c>
      <c r="D1022" s="73" t="s">
        <v>1294</v>
      </c>
      <c r="E1022" s="26" t="s">
        <v>1143</v>
      </c>
      <c r="F1022" s="73" t="s">
        <v>1297</v>
      </c>
    </row>
    <row r="1023" spans="1:6" s="53" customFormat="1" x14ac:dyDescent="0.35">
      <c r="A1023" s="72">
        <v>44112</v>
      </c>
      <c r="B1023" s="73" t="s">
        <v>1293</v>
      </c>
      <c r="C1023" s="74">
        <v>70665.279999999999</v>
      </c>
      <c r="D1023" s="73" t="s">
        <v>1294</v>
      </c>
      <c r="E1023" s="26" t="s">
        <v>1143</v>
      </c>
      <c r="F1023" s="73" t="s">
        <v>1298</v>
      </c>
    </row>
    <row r="1024" spans="1:6" s="53" customFormat="1" x14ac:dyDescent="0.35">
      <c r="A1024" s="72">
        <v>44112</v>
      </c>
      <c r="B1024" s="73" t="s">
        <v>1042</v>
      </c>
      <c r="C1024" s="74">
        <v>811.74</v>
      </c>
      <c r="D1024" s="73" t="s">
        <v>1305</v>
      </c>
      <c r="E1024" s="26" t="s">
        <v>1143</v>
      </c>
      <c r="F1024" s="73">
        <v>24166784</v>
      </c>
    </row>
    <row r="1025" spans="1:6" s="53" customFormat="1" x14ac:dyDescent="0.35">
      <c r="A1025" s="72">
        <v>44112</v>
      </c>
      <c r="B1025" s="73" t="s">
        <v>1042</v>
      </c>
      <c r="C1025" s="74">
        <v>903.5</v>
      </c>
      <c r="D1025" s="73" t="s">
        <v>1306</v>
      </c>
      <c r="E1025" s="26" t="s">
        <v>1143</v>
      </c>
      <c r="F1025" s="73">
        <v>24131848</v>
      </c>
    </row>
    <row r="1026" spans="1:6" s="53" customFormat="1" x14ac:dyDescent="0.35">
      <c r="A1026" s="72">
        <v>44112</v>
      </c>
      <c r="B1026" s="73" t="s">
        <v>1042</v>
      </c>
      <c r="C1026" s="74">
        <v>1036.02</v>
      </c>
      <c r="D1026" s="73" t="s">
        <v>1210</v>
      </c>
      <c r="E1026" s="26" t="s">
        <v>1143</v>
      </c>
      <c r="F1026" s="73">
        <v>24116074</v>
      </c>
    </row>
    <row r="1027" spans="1:6" s="53" customFormat="1" x14ac:dyDescent="0.35">
      <c r="A1027" s="72">
        <v>44112</v>
      </c>
      <c r="B1027" s="73" t="s">
        <v>1042</v>
      </c>
      <c r="C1027" s="74">
        <v>1100.69</v>
      </c>
      <c r="D1027" s="73" t="s">
        <v>1306</v>
      </c>
      <c r="E1027" s="26" t="s">
        <v>1143</v>
      </c>
      <c r="F1027" s="73">
        <v>24166786</v>
      </c>
    </row>
    <row r="1028" spans="1:6" s="53" customFormat="1" x14ac:dyDescent="0.35">
      <c r="A1028" s="72">
        <v>44112</v>
      </c>
      <c r="B1028" s="73" t="s">
        <v>1042</v>
      </c>
      <c r="C1028" s="74">
        <v>1326.77</v>
      </c>
      <c r="D1028" s="73" t="s">
        <v>1210</v>
      </c>
      <c r="E1028" s="26" t="s">
        <v>1143</v>
      </c>
      <c r="F1028" s="73">
        <v>24103450</v>
      </c>
    </row>
    <row r="1029" spans="1:6" s="53" customFormat="1" x14ac:dyDescent="0.35">
      <c r="A1029" s="72">
        <v>44112</v>
      </c>
      <c r="B1029" s="73" t="s">
        <v>1042</v>
      </c>
      <c r="C1029" s="74">
        <v>1784.34</v>
      </c>
      <c r="D1029" s="73" t="s">
        <v>1210</v>
      </c>
      <c r="E1029" s="26" t="s">
        <v>1143</v>
      </c>
      <c r="F1029" s="73">
        <v>24103449</v>
      </c>
    </row>
    <row r="1030" spans="1:6" s="53" customFormat="1" x14ac:dyDescent="0.35">
      <c r="A1030" s="72">
        <v>44112</v>
      </c>
      <c r="B1030" s="73" t="s">
        <v>1042</v>
      </c>
      <c r="C1030" s="74">
        <v>2102.02</v>
      </c>
      <c r="D1030" s="73" t="s">
        <v>1305</v>
      </c>
      <c r="E1030" s="26" t="s">
        <v>1143</v>
      </c>
      <c r="F1030" s="73">
        <v>24245379</v>
      </c>
    </row>
    <row r="1031" spans="1:6" s="53" customFormat="1" x14ac:dyDescent="0.35">
      <c r="A1031" s="72">
        <v>44112</v>
      </c>
      <c r="B1031" s="73" t="s">
        <v>1042</v>
      </c>
      <c r="C1031" s="74">
        <v>2824.02</v>
      </c>
      <c r="D1031" s="73" t="s">
        <v>1210</v>
      </c>
      <c r="E1031" s="26" t="s">
        <v>1143</v>
      </c>
      <c r="F1031" s="73">
        <v>24166788</v>
      </c>
    </row>
    <row r="1032" spans="1:6" s="53" customFormat="1" x14ac:dyDescent="0.35">
      <c r="A1032" s="72">
        <v>44112</v>
      </c>
      <c r="B1032" s="73" t="s">
        <v>1042</v>
      </c>
      <c r="C1032" s="74">
        <v>2947.38</v>
      </c>
      <c r="D1032" s="73" t="s">
        <v>1305</v>
      </c>
      <c r="E1032" s="26" t="s">
        <v>1143</v>
      </c>
      <c r="F1032" s="73">
        <v>24194478</v>
      </c>
    </row>
    <row r="1033" spans="1:6" s="53" customFormat="1" x14ac:dyDescent="0.35">
      <c r="A1033" s="72">
        <v>44112</v>
      </c>
      <c r="B1033" s="73" t="s">
        <v>1042</v>
      </c>
      <c r="C1033" s="74">
        <v>3132.29</v>
      </c>
      <c r="D1033" s="73" t="s">
        <v>1305</v>
      </c>
      <c r="E1033" s="26" t="s">
        <v>1143</v>
      </c>
      <c r="F1033" s="73">
        <v>42430921</v>
      </c>
    </row>
    <row r="1034" spans="1:6" s="53" customFormat="1" x14ac:dyDescent="0.35">
      <c r="A1034" s="72">
        <v>44112</v>
      </c>
      <c r="B1034" s="73" t="s">
        <v>1042</v>
      </c>
      <c r="C1034" s="74">
        <v>3628.31</v>
      </c>
      <c r="D1034" s="73" t="s">
        <v>1306</v>
      </c>
      <c r="E1034" s="26" t="s">
        <v>1143</v>
      </c>
      <c r="F1034" s="73">
        <v>24245378</v>
      </c>
    </row>
    <row r="1035" spans="1:6" s="53" customFormat="1" x14ac:dyDescent="0.35">
      <c r="A1035" s="72">
        <v>44112</v>
      </c>
      <c r="B1035" s="73" t="s">
        <v>1042</v>
      </c>
      <c r="C1035" s="74">
        <v>3828.43</v>
      </c>
      <c r="D1035" s="73" t="s">
        <v>1306</v>
      </c>
      <c r="E1035" s="26" t="s">
        <v>1143</v>
      </c>
      <c r="F1035" s="73">
        <v>24276256</v>
      </c>
    </row>
    <row r="1036" spans="1:6" s="53" customFormat="1" x14ac:dyDescent="0.35">
      <c r="A1036" s="72">
        <v>44112</v>
      </c>
      <c r="B1036" s="73" t="s">
        <v>13</v>
      </c>
      <c r="C1036" s="74">
        <v>51.92</v>
      </c>
      <c r="D1036" s="73" t="s">
        <v>517</v>
      </c>
      <c r="E1036" s="28" t="s">
        <v>246</v>
      </c>
      <c r="F1036" s="73" t="s">
        <v>1311</v>
      </c>
    </row>
    <row r="1037" spans="1:6" s="53" customFormat="1" x14ac:dyDescent="0.35">
      <c r="A1037" s="72">
        <v>44112</v>
      </c>
      <c r="B1037" s="73" t="s">
        <v>1312</v>
      </c>
      <c r="C1037" s="74">
        <v>2703.8</v>
      </c>
      <c r="D1037" s="73" t="s">
        <v>1313</v>
      </c>
      <c r="E1037" s="28" t="s">
        <v>246</v>
      </c>
      <c r="F1037" s="73">
        <v>72707</v>
      </c>
    </row>
    <row r="1038" spans="1:6" s="53" customFormat="1" x14ac:dyDescent="0.35">
      <c r="A1038" s="72">
        <v>44112</v>
      </c>
      <c r="B1038" s="73" t="s">
        <v>434</v>
      </c>
      <c r="C1038" s="74">
        <v>172.7</v>
      </c>
      <c r="D1038" s="73" t="s">
        <v>1058</v>
      </c>
      <c r="E1038" s="28" t="s">
        <v>246</v>
      </c>
      <c r="F1038" s="73" t="s">
        <v>1314</v>
      </c>
    </row>
    <row r="1039" spans="1:6" s="53" customFormat="1" x14ac:dyDescent="0.35">
      <c r="A1039" s="72">
        <v>44112</v>
      </c>
      <c r="B1039" s="73" t="s">
        <v>434</v>
      </c>
      <c r="C1039" s="74">
        <v>395.4</v>
      </c>
      <c r="D1039" s="73" t="s">
        <v>1058</v>
      </c>
      <c r="E1039" s="28" t="s">
        <v>246</v>
      </c>
      <c r="F1039" s="73" t="s">
        <v>1315</v>
      </c>
    </row>
    <row r="1040" spans="1:6" s="53" customFormat="1" x14ac:dyDescent="0.35">
      <c r="A1040" s="72">
        <v>44112</v>
      </c>
      <c r="B1040" s="73" t="s">
        <v>434</v>
      </c>
      <c r="C1040" s="74">
        <v>441.08</v>
      </c>
      <c r="D1040" s="73" t="s">
        <v>1058</v>
      </c>
      <c r="E1040" s="28" t="s">
        <v>246</v>
      </c>
      <c r="F1040" s="73" t="s">
        <v>1316</v>
      </c>
    </row>
    <row r="1041" spans="1:6" s="53" customFormat="1" x14ac:dyDescent="0.35">
      <c r="A1041" s="72">
        <v>44112</v>
      </c>
      <c r="B1041" s="73" t="s">
        <v>434</v>
      </c>
      <c r="C1041" s="74">
        <v>642.48</v>
      </c>
      <c r="D1041" s="73" t="s">
        <v>1058</v>
      </c>
      <c r="E1041" s="28" t="s">
        <v>246</v>
      </c>
      <c r="F1041" s="73" t="s">
        <v>1317</v>
      </c>
    </row>
    <row r="1042" spans="1:6" s="53" customFormat="1" x14ac:dyDescent="0.35">
      <c r="A1042" s="72">
        <v>44112</v>
      </c>
      <c r="B1042" s="73" t="s">
        <v>434</v>
      </c>
      <c r="C1042" s="74">
        <v>1068</v>
      </c>
      <c r="D1042" s="73" t="s">
        <v>1058</v>
      </c>
      <c r="E1042" s="28" t="s">
        <v>246</v>
      </c>
      <c r="F1042" s="73" t="s">
        <v>1318</v>
      </c>
    </row>
    <row r="1043" spans="1:6" s="53" customFormat="1" x14ac:dyDescent="0.35">
      <c r="A1043" s="72">
        <v>44112</v>
      </c>
      <c r="B1043" s="73" t="s">
        <v>434</v>
      </c>
      <c r="C1043" s="74">
        <v>1727.41</v>
      </c>
      <c r="D1043" s="73" t="s">
        <v>1058</v>
      </c>
      <c r="E1043" s="28" t="s">
        <v>246</v>
      </c>
      <c r="F1043" s="73" t="s">
        <v>1319</v>
      </c>
    </row>
    <row r="1044" spans="1:6" s="53" customFormat="1" x14ac:dyDescent="0.35">
      <c r="A1044" s="72">
        <v>44112</v>
      </c>
      <c r="B1044" s="73" t="s">
        <v>434</v>
      </c>
      <c r="C1044" s="74">
        <v>2141.1999999999998</v>
      </c>
      <c r="D1044" s="73" t="s">
        <v>1058</v>
      </c>
      <c r="E1044" s="28" t="s">
        <v>246</v>
      </c>
      <c r="F1044" s="73" t="s">
        <v>1320</v>
      </c>
    </row>
    <row r="1045" spans="1:6" s="53" customFormat="1" x14ac:dyDescent="0.35">
      <c r="A1045" s="72">
        <v>44112</v>
      </c>
      <c r="B1045" s="73" t="s">
        <v>434</v>
      </c>
      <c r="C1045" s="74">
        <v>3167.41</v>
      </c>
      <c r="D1045" s="73" t="s">
        <v>1058</v>
      </c>
      <c r="E1045" s="28" t="s">
        <v>246</v>
      </c>
      <c r="F1045" s="73" t="s">
        <v>1321</v>
      </c>
    </row>
    <row r="1046" spans="1:6" s="53" customFormat="1" x14ac:dyDescent="0.35">
      <c r="A1046" s="72">
        <v>44112</v>
      </c>
      <c r="B1046" s="73" t="s">
        <v>434</v>
      </c>
      <c r="C1046" s="74">
        <v>10671</v>
      </c>
      <c r="D1046" s="73" t="s">
        <v>1058</v>
      </c>
      <c r="E1046" s="28" t="s">
        <v>246</v>
      </c>
      <c r="F1046" s="73" t="s">
        <v>1322</v>
      </c>
    </row>
    <row r="1047" spans="1:6" s="53" customFormat="1" x14ac:dyDescent="0.35">
      <c r="A1047" s="72">
        <v>44112</v>
      </c>
      <c r="B1047" s="73" t="s">
        <v>1323</v>
      </c>
      <c r="C1047" s="74">
        <v>740.88</v>
      </c>
      <c r="D1047" s="73" t="s">
        <v>1324</v>
      </c>
      <c r="E1047" s="28" t="s">
        <v>246</v>
      </c>
      <c r="F1047" s="73" t="s">
        <v>1325</v>
      </c>
    </row>
    <row r="1048" spans="1:6" s="53" customFormat="1" x14ac:dyDescent="0.35">
      <c r="A1048" s="72">
        <v>44112</v>
      </c>
      <c r="B1048" s="73" t="s">
        <v>2103</v>
      </c>
      <c r="C1048" s="74">
        <v>8545</v>
      </c>
      <c r="D1048" s="73" t="s">
        <v>2160</v>
      </c>
      <c r="E1048" s="73" t="s">
        <v>322</v>
      </c>
      <c r="F1048" s="73" t="s">
        <v>2161</v>
      </c>
    </row>
    <row r="1049" spans="1:6" s="53" customFormat="1" x14ac:dyDescent="0.35">
      <c r="A1049" s="72">
        <v>44112</v>
      </c>
      <c r="B1049" s="73" t="s">
        <v>2167</v>
      </c>
      <c r="C1049" s="74">
        <v>20000</v>
      </c>
      <c r="D1049" s="73" t="s">
        <v>2160</v>
      </c>
      <c r="E1049" s="73" t="s">
        <v>322</v>
      </c>
      <c r="F1049" s="73" t="s">
        <v>2168</v>
      </c>
    </row>
    <row r="1050" spans="1:6" s="53" customFormat="1" x14ac:dyDescent="0.35">
      <c r="A1050" s="72">
        <v>44112</v>
      </c>
      <c r="B1050" s="73" t="s">
        <v>2151</v>
      </c>
      <c r="C1050" s="74">
        <v>20000</v>
      </c>
      <c r="D1050" s="73" t="s">
        <v>2160</v>
      </c>
      <c r="E1050" s="73" t="s">
        <v>322</v>
      </c>
      <c r="F1050" s="73" t="s">
        <v>2169</v>
      </c>
    </row>
    <row r="1051" spans="1:6" s="53" customFormat="1" x14ac:dyDescent="0.35">
      <c r="A1051" s="72">
        <v>44112</v>
      </c>
      <c r="B1051" s="73" t="s">
        <v>1655</v>
      </c>
      <c r="C1051" s="74">
        <v>150000</v>
      </c>
      <c r="D1051" s="73" t="s">
        <v>2160</v>
      </c>
      <c r="E1051" s="73" t="s">
        <v>322</v>
      </c>
      <c r="F1051" s="73" t="s">
        <v>2187</v>
      </c>
    </row>
    <row r="1052" spans="1:6" s="53" customFormat="1" x14ac:dyDescent="0.35">
      <c r="A1052" s="72">
        <v>44112</v>
      </c>
      <c r="B1052" s="73" t="s">
        <v>1774</v>
      </c>
      <c r="C1052" s="74">
        <v>200000</v>
      </c>
      <c r="D1052" s="73" t="s">
        <v>2160</v>
      </c>
      <c r="E1052" s="73" t="s">
        <v>322</v>
      </c>
      <c r="F1052" s="73" t="s">
        <v>2188</v>
      </c>
    </row>
    <row r="1053" spans="1:6" s="53" customFormat="1" x14ac:dyDescent="0.35">
      <c r="A1053" s="72">
        <v>44112</v>
      </c>
      <c r="B1053" s="73" t="s">
        <v>2190</v>
      </c>
      <c r="C1053" s="74">
        <v>53.5</v>
      </c>
      <c r="D1053" s="73" t="s">
        <v>2191</v>
      </c>
      <c r="E1053" s="73" t="s">
        <v>249</v>
      </c>
      <c r="F1053" s="73">
        <v>2203589</v>
      </c>
    </row>
    <row r="1054" spans="1:6" s="53" customFormat="1" x14ac:dyDescent="0.35">
      <c r="A1054" s="72">
        <v>44112</v>
      </c>
      <c r="B1054" s="73" t="s">
        <v>712</v>
      </c>
      <c r="C1054" s="74">
        <v>390</v>
      </c>
      <c r="D1054" s="73" t="s">
        <v>2195</v>
      </c>
      <c r="E1054" s="73" t="s">
        <v>249</v>
      </c>
      <c r="F1054" s="73">
        <v>20090697</v>
      </c>
    </row>
    <row r="1055" spans="1:6" s="53" customFormat="1" x14ac:dyDescent="0.35">
      <c r="A1055" s="72">
        <v>44112</v>
      </c>
      <c r="B1055" s="73" t="s">
        <v>712</v>
      </c>
      <c r="C1055" s="74">
        <v>599</v>
      </c>
      <c r="D1055" s="73" t="s">
        <v>2195</v>
      </c>
      <c r="E1055" s="73" t="s">
        <v>249</v>
      </c>
      <c r="F1055" s="73">
        <v>20080866</v>
      </c>
    </row>
    <row r="1056" spans="1:6" s="53" customFormat="1" x14ac:dyDescent="0.35">
      <c r="A1056" s="72">
        <v>44112</v>
      </c>
      <c r="B1056" s="73" t="s">
        <v>22</v>
      </c>
      <c r="C1056" s="74">
        <v>1507.22</v>
      </c>
      <c r="D1056" s="73" t="s">
        <v>2196</v>
      </c>
      <c r="E1056" s="73" t="s">
        <v>249</v>
      </c>
      <c r="F1056" s="73" t="s">
        <v>2197</v>
      </c>
    </row>
    <row r="1057" spans="1:6" s="53" customFormat="1" x14ac:dyDescent="0.35">
      <c r="A1057" s="72">
        <v>44112</v>
      </c>
      <c r="B1057" s="73" t="s">
        <v>1120</v>
      </c>
      <c r="C1057" s="74">
        <v>10440</v>
      </c>
      <c r="D1057" s="73" t="s">
        <v>1121</v>
      </c>
      <c r="E1057" s="73" t="s">
        <v>249</v>
      </c>
      <c r="F1057" s="73" t="s">
        <v>2203</v>
      </c>
    </row>
    <row r="1058" spans="1:6" s="53" customFormat="1" x14ac:dyDescent="0.35">
      <c r="A1058" s="72">
        <v>44112</v>
      </c>
      <c r="B1058" s="73" t="s">
        <v>13</v>
      </c>
      <c r="C1058" s="74">
        <v>229.99</v>
      </c>
      <c r="D1058" s="73" t="s">
        <v>517</v>
      </c>
      <c r="E1058" s="73" t="s">
        <v>684</v>
      </c>
      <c r="F1058" s="73" t="s">
        <v>2207</v>
      </c>
    </row>
    <row r="1059" spans="1:6" s="53" customFormat="1" x14ac:dyDescent="0.35">
      <c r="A1059" s="72">
        <v>44112</v>
      </c>
      <c r="B1059" s="73" t="s">
        <v>13</v>
      </c>
      <c r="C1059" s="74">
        <v>229.99</v>
      </c>
      <c r="D1059" s="73" t="s">
        <v>517</v>
      </c>
      <c r="E1059" s="73" t="s">
        <v>684</v>
      </c>
      <c r="F1059" s="73" t="s">
        <v>2208</v>
      </c>
    </row>
    <row r="1060" spans="1:6" s="53" customFormat="1" x14ac:dyDescent="0.35">
      <c r="A1060" s="72">
        <v>44112</v>
      </c>
      <c r="B1060" s="73" t="s">
        <v>910</v>
      </c>
      <c r="C1060" s="74">
        <v>289.75</v>
      </c>
      <c r="D1060" s="73" t="s">
        <v>2211</v>
      </c>
      <c r="E1060" s="73" t="s">
        <v>684</v>
      </c>
      <c r="F1060" s="73">
        <v>1696790</v>
      </c>
    </row>
    <row r="1061" spans="1:6" s="53" customFormat="1" x14ac:dyDescent="0.35">
      <c r="A1061" s="72">
        <v>44112</v>
      </c>
      <c r="B1061" s="73" t="s">
        <v>910</v>
      </c>
      <c r="C1061" s="74">
        <v>289.75</v>
      </c>
      <c r="D1061" s="73" t="s">
        <v>2211</v>
      </c>
      <c r="E1061" s="73" t="s">
        <v>684</v>
      </c>
      <c r="F1061" s="73">
        <v>1696791</v>
      </c>
    </row>
    <row r="1062" spans="1:6" s="53" customFormat="1" x14ac:dyDescent="0.35">
      <c r="A1062" s="72">
        <v>44112</v>
      </c>
      <c r="B1062" s="73" t="s">
        <v>910</v>
      </c>
      <c r="C1062" s="74">
        <v>424</v>
      </c>
      <c r="D1062" s="73" t="s">
        <v>2211</v>
      </c>
      <c r="E1062" s="73" t="s">
        <v>684</v>
      </c>
      <c r="F1062" s="73">
        <v>1699472</v>
      </c>
    </row>
    <row r="1063" spans="1:6" s="53" customFormat="1" x14ac:dyDescent="0.35">
      <c r="A1063" s="72">
        <v>44112</v>
      </c>
      <c r="B1063" s="73" t="s">
        <v>901</v>
      </c>
      <c r="C1063" s="74">
        <v>576</v>
      </c>
      <c r="D1063" s="73" t="s">
        <v>902</v>
      </c>
      <c r="E1063" s="73" t="s">
        <v>684</v>
      </c>
      <c r="F1063" s="73">
        <v>2943</v>
      </c>
    </row>
    <row r="1064" spans="1:6" s="53" customFormat="1" x14ac:dyDescent="0.35">
      <c r="A1064" s="72">
        <v>44112</v>
      </c>
      <c r="B1064" s="73" t="s">
        <v>910</v>
      </c>
      <c r="C1064" s="74">
        <v>1078.5</v>
      </c>
      <c r="D1064" s="73" t="s">
        <v>2211</v>
      </c>
      <c r="E1064" s="73" t="s">
        <v>684</v>
      </c>
      <c r="F1064" s="73">
        <v>1705020</v>
      </c>
    </row>
    <row r="1065" spans="1:6" s="53" customFormat="1" x14ac:dyDescent="0.35">
      <c r="A1065" s="72">
        <v>44112</v>
      </c>
      <c r="B1065" s="73" t="s">
        <v>910</v>
      </c>
      <c r="C1065" s="74">
        <v>1078.5</v>
      </c>
      <c r="D1065" s="73" t="s">
        <v>2211</v>
      </c>
      <c r="E1065" s="73" t="s">
        <v>684</v>
      </c>
      <c r="F1065" s="73">
        <v>1705015</v>
      </c>
    </row>
    <row r="1066" spans="1:6" s="53" customFormat="1" x14ac:dyDescent="0.35">
      <c r="A1066" s="72">
        <v>44112</v>
      </c>
      <c r="B1066" s="73" t="s">
        <v>901</v>
      </c>
      <c r="C1066" s="74">
        <v>1506</v>
      </c>
      <c r="D1066" s="73" t="s">
        <v>2212</v>
      </c>
      <c r="E1066" s="73" t="s">
        <v>684</v>
      </c>
      <c r="F1066" s="73">
        <v>2945</v>
      </c>
    </row>
    <row r="1067" spans="1:6" s="53" customFormat="1" x14ac:dyDescent="0.35">
      <c r="A1067" s="72">
        <v>44112</v>
      </c>
      <c r="B1067" s="73" t="s">
        <v>910</v>
      </c>
      <c r="C1067" s="74">
        <v>2650</v>
      </c>
      <c r="D1067" s="73" t="s">
        <v>2211</v>
      </c>
      <c r="E1067" s="73" t="s">
        <v>684</v>
      </c>
      <c r="F1067" s="73">
        <v>1696471</v>
      </c>
    </row>
    <row r="1068" spans="1:6" s="53" customFormat="1" x14ac:dyDescent="0.35">
      <c r="A1068" s="72">
        <v>44112</v>
      </c>
      <c r="B1068" s="73" t="s">
        <v>910</v>
      </c>
      <c r="C1068" s="74">
        <v>2650</v>
      </c>
      <c r="D1068" s="73" t="s">
        <v>2211</v>
      </c>
      <c r="E1068" s="73" t="s">
        <v>684</v>
      </c>
      <c r="F1068" s="73">
        <v>1703810</v>
      </c>
    </row>
    <row r="1069" spans="1:6" s="53" customFormat="1" x14ac:dyDescent="0.35">
      <c r="A1069" s="72">
        <v>44112</v>
      </c>
      <c r="B1069" s="73" t="s">
        <v>2218</v>
      </c>
      <c r="C1069" s="74">
        <v>16355.25</v>
      </c>
      <c r="D1069" s="73" t="s">
        <v>2219</v>
      </c>
      <c r="E1069" s="73" t="s">
        <v>684</v>
      </c>
      <c r="F1069" s="73">
        <v>68301</v>
      </c>
    </row>
    <row r="1070" spans="1:6" s="53" customFormat="1" x14ac:dyDescent="0.35">
      <c r="A1070" s="72">
        <v>44112</v>
      </c>
      <c r="B1070" s="73" t="s">
        <v>2218</v>
      </c>
      <c r="C1070" s="74">
        <v>53306</v>
      </c>
      <c r="D1070" s="73" t="s">
        <v>2221</v>
      </c>
      <c r="E1070" s="73" t="s">
        <v>684</v>
      </c>
      <c r="F1070" s="73">
        <v>67837</v>
      </c>
    </row>
    <row r="1071" spans="1:6" s="53" customFormat="1" x14ac:dyDescent="0.35">
      <c r="A1071" s="72">
        <v>44112</v>
      </c>
      <c r="B1071" s="73" t="s">
        <v>2218</v>
      </c>
      <c r="C1071" s="74">
        <v>123573</v>
      </c>
      <c r="D1071" s="73" t="s">
        <v>2221</v>
      </c>
      <c r="E1071" s="73" t="s">
        <v>684</v>
      </c>
      <c r="F1071" s="73">
        <v>67373</v>
      </c>
    </row>
    <row r="1072" spans="1:6" s="53" customFormat="1" x14ac:dyDescent="0.35">
      <c r="A1072" s="72">
        <v>44112</v>
      </c>
      <c r="B1072" s="73" t="s">
        <v>904</v>
      </c>
      <c r="C1072" s="74">
        <v>573.29999999999995</v>
      </c>
      <c r="D1072" s="73" t="s">
        <v>1211</v>
      </c>
      <c r="E1072" s="26" t="s">
        <v>259</v>
      </c>
      <c r="F1072" s="73">
        <v>7354275</v>
      </c>
    </row>
    <row r="1073" spans="1:6" s="53" customFormat="1" x14ac:dyDescent="0.35">
      <c r="A1073" s="72">
        <v>44112</v>
      </c>
      <c r="B1073" s="73" t="s">
        <v>904</v>
      </c>
      <c r="C1073" s="74">
        <v>655.20000000000005</v>
      </c>
      <c r="D1073" s="73" t="s">
        <v>1211</v>
      </c>
      <c r="E1073" s="26" t="s">
        <v>259</v>
      </c>
      <c r="F1073" s="73">
        <v>7353804</v>
      </c>
    </row>
    <row r="1074" spans="1:6" s="53" customFormat="1" x14ac:dyDescent="0.35">
      <c r="A1074" s="72">
        <v>44112</v>
      </c>
      <c r="B1074" s="73" t="s">
        <v>904</v>
      </c>
      <c r="C1074" s="74">
        <v>655.20000000000005</v>
      </c>
      <c r="D1074" s="73" t="s">
        <v>1211</v>
      </c>
      <c r="E1074" s="26" t="s">
        <v>259</v>
      </c>
      <c r="F1074" s="73">
        <v>7354149</v>
      </c>
    </row>
    <row r="1075" spans="1:6" s="53" customFormat="1" x14ac:dyDescent="0.35">
      <c r="A1075" s="72">
        <v>44112</v>
      </c>
      <c r="B1075" s="73" t="s">
        <v>904</v>
      </c>
      <c r="C1075" s="74">
        <v>655.20000000000005</v>
      </c>
      <c r="D1075" s="73" t="s">
        <v>1211</v>
      </c>
      <c r="E1075" s="26" t="s">
        <v>259</v>
      </c>
      <c r="F1075" s="73">
        <v>7353908</v>
      </c>
    </row>
    <row r="1076" spans="1:6" s="53" customFormat="1" x14ac:dyDescent="0.35">
      <c r="A1076" s="72">
        <v>44112</v>
      </c>
      <c r="B1076" s="73" t="s">
        <v>920</v>
      </c>
      <c r="C1076" s="74">
        <v>3351.66</v>
      </c>
      <c r="D1076" s="73" t="s">
        <v>1084</v>
      </c>
      <c r="E1076" s="73" t="s">
        <v>252</v>
      </c>
      <c r="F1076" s="73" t="s">
        <v>2250</v>
      </c>
    </row>
    <row r="1077" spans="1:6" s="53" customFormat="1" x14ac:dyDescent="0.35">
      <c r="A1077" s="72">
        <v>44112</v>
      </c>
      <c r="B1077" s="73" t="s">
        <v>920</v>
      </c>
      <c r="C1077" s="74">
        <v>3437.6</v>
      </c>
      <c r="D1077" s="73" t="s">
        <v>1084</v>
      </c>
      <c r="E1077" s="73" t="s">
        <v>252</v>
      </c>
      <c r="F1077" s="73" t="s">
        <v>2251</v>
      </c>
    </row>
    <row r="1078" spans="1:6" s="53" customFormat="1" x14ac:dyDescent="0.35">
      <c r="A1078" s="72">
        <v>44112</v>
      </c>
      <c r="B1078" s="73" t="s">
        <v>1020</v>
      </c>
      <c r="C1078" s="74">
        <v>30</v>
      </c>
      <c r="D1078" s="73" t="s">
        <v>2262</v>
      </c>
      <c r="E1078" s="73" t="s">
        <v>318</v>
      </c>
      <c r="F1078" s="73">
        <v>8180165348</v>
      </c>
    </row>
    <row r="1079" spans="1:6" s="53" customFormat="1" x14ac:dyDescent="0.35">
      <c r="A1079" s="72">
        <v>44112</v>
      </c>
      <c r="B1079" s="73" t="s">
        <v>1020</v>
      </c>
      <c r="C1079" s="74">
        <v>30</v>
      </c>
      <c r="D1079" s="73" t="s">
        <v>2262</v>
      </c>
      <c r="E1079" s="73" t="s">
        <v>318</v>
      </c>
      <c r="F1079" s="73">
        <v>8180356160</v>
      </c>
    </row>
    <row r="1080" spans="1:6" s="53" customFormat="1" x14ac:dyDescent="0.35">
      <c r="A1080" s="72">
        <v>44112</v>
      </c>
      <c r="B1080" s="73" t="s">
        <v>1002</v>
      </c>
      <c r="C1080" s="74">
        <v>32.72</v>
      </c>
      <c r="D1080" s="73" t="s">
        <v>1003</v>
      </c>
      <c r="E1080" s="73" t="s">
        <v>318</v>
      </c>
      <c r="F1080" s="73">
        <v>53450</v>
      </c>
    </row>
    <row r="1081" spans="1:6" s="53" customFormat="1" x14ac:dyDescent="0.35">
      <c r="A1081" s="72">
        <v>44112</v>
      </c>
      <c r="B1081" s="73" t="s">
        <v>2263</v>
      </c>
      <c r="C1081" s="74">
        <v>55.44</v>
      </c>
      <c r="D1081" s="73" t="s">
        <v>1142</v>
      </c>
      <c r="E1081" s="73" t="s">
        <v>318</v>
      </c>
      <c r="F1081" s="73">
        <v>386909</v>
      </c>
    </row>
    <row r="1082" spans="1:6" s="53" customFormat="1" x14ac:dyDescent="0.35">
      <c r="A1082" s="72">
        <v>44112</v>
      </c>
      <c r="B1082" s="73" t="s">
        <v>1100</v>
      </c>
      <c r="C1082" s="74">
        <v>188.16</v>
      </c>
      <c r="D1082" s="73" t="s">
        <v>1265</v>
      </c>
      <c r="E1082" s="73" t="s">
        <v>318</v>
      </c>
      <c r="F1082" s="73">
        <v>267683808</v>
      </c>
    </row>
    <row r="1083" spans="1:6" s="53" customFormat="1" x14ac:dyDescent="0.35">
      <c r="A1083" s="72">
        <v>44112</v>
      </c>
      <c r="B1083" s="73" t="s">
        <v>2271</v>
      </c>
      <c r="C1083" s="74">
        <v>611.01</v>
      </c>
      <c r="D1083" s="73" t="s">
        <v>2272</v>
      </c>
      <c r="E1083" s="73" t="s">
        <v>318</v>
      </c>
      <c r="F1083" s="73" t="s">
        <v>2273</v>
      </c>
    </row>
    <row r="1084" spans="1:6" s="53" customFormat="1" x14ac:dyDescent="0.35">
      <c r="A1084" s="72">
        <v>44112</v>
      </c>
      <c r="B1084" s="73" t="s">
        <v>2274</v>
      </c>
      <c r="C1084" s="74">
        <v>720</v>
      </c>
      <c r="D1084" s="73" t="s">
        <v>2265</v>
      </c>
      <c r="E1084" s="73" t="s">
        <v>318</v>
      </c>
      <c r="F1084" s="73" t="s">
        <v>2275</v>
      </c>
    </row>
    <row r="1085" spans="1:6" s="53" customFormat="1" x14ac:dyDescent="0.35">
      <c r="A1085" s="72">
        <v>44112</v>
      </c>
      <c r="B1085" s="73" t="s">
        <v>2276</v>
      </c>
      <c r="C1085" s="74">
        <v>750</v>
      </c>
      <c r="D1085" s="73" t="s">
        <v>2277</v>
      </c>
      <c r="E1085" s="73" t="s">
        <v>318</v>
      </c>
      <c r="F1085" s="73">
        <v>1759</v>
      </c>
    </row>
    <row r="1086" spans="1:6" s="53" customFormat="1" x14ac:dyDescent="0.35">
      <c r="A1086" s="72">
        <v>44112</v>
      </c>
      <c r="B1086" s="73" t="s">
        <v>2279</v>
      </c>
      <c r="C1086" s="74">
        <v>1184.5899999999999</v>
      </c>
      <c r="D1086" s="73" t="s">
        <v>2280</v>
      </c>
      <c r="E1086" s="73" t="s">
        <v>318</v>
      </c>
      <c r="F1086" s="73" t="s">
        <v>2281</v>
      </c>
    </row>
    <row r="1087" spans="1:6" s="53" customFormat="1" x14ac:dyDescent="0.35">
      <c r="A1087" s="72">
        <v>44112</v>
      </c>
      <c r="B1087" s="73" t="s">
        <v>1201</v>
      </c>
      <c r="C1087" s="74">
        <v>1537.56</v>
      </c>
      <c r="D1087" s="73" t="s">
        <v>2269</v>
      </c>
      <c r="E1087" s="73" t="s">
        <v>318</v>
      </c>
      <c r="F1087" s="73" t="s">
        <v>2282</v>
      </c>
    </row>
    <row r="1088" spans="1:6" s="53" customFormat="1" x14ac:dyDescent="0.35">
      <c r="A1088" s="72">
        <v>44112</v>
      </c>
      <c r="B1088" s="73" t="s">
        <v>1035</v>
      </c>
      <c r="C1088" s="74">
        <v>2504.5</v>
      </c>
      <c r="D1088" s="73" t="s">
        <v>2284</v>
      </c>
      <c r="E1088" s="73" t="s">
        <v>318</v>
      </c>
      <c r="F1088" s="73">
        <v>11525</v>
      </c>
    </row>
    <row r="1089" spans="1:6" s="53" customFormat="1" x14ac:dyDescent="0.35">
      <c r="A1089" s="72">
        <v>44112</v>
      </c>
      <c r="B1089" s="73" t="s">
        <v>1002</v>
      </c>
      <c r="C1089" s="74">
        <v>4658</v>
      </c>
      <c r="D1089" s="73" t="s">
        <v>1220</v>
      </c>
      <c r="E1089" s="73" t="s">
        <v>318</v>
      </c>
      <c r="F1089" s="73">
        <v>53450</v>
      </c>
    </row>
    <row r="1090" spans="1:6" s="53" customFormat="1" x14ac:dyDescent="0.35">
      <c r="A1090" s="72">
        <v>44112</v>
      </c>
      <c r="B1090" s="73" t="s">
        <v>1203</v>
      </c>
      <c r="C1090" s="74">
        <v>8937.94</v>
      </c>
      <c r="D1090" s="73" t="s">
        <v>1204</v>
      </c>
      <c r="E1090" s="73" t="s">
        <v>318</v>
      </c>
      <c r="F1090" s="73">
        <v>437534</v>
      </c>
    </row>
    <row r="1091" spans="1:6" s="53" customFormat="1" x14ac:dyDescent="0.35">
      <c r="A1091" s="72">
        <v>44112</v>
      </c>
      <c r="B1091" s="73" t="s">
        <v>1206</v>
      </c>
      <c r="C1091" s="74">
        <v>11625</v>
      </c>
      <c r="D1091" s="73" t="s">
        <v>2285</v>
      </c>
      <c r="E1091" s="73" t="s">
        <v>318</v>
      </c>
      <c r="F1091" s="73" t="s">
        <v>2286</v>
      </c>
    </row>
    <row r="1092" spans="1:6" s="53" customFormat="1" x14ac:dyDescent="0.35">
      <c r="A1092" s="72">
        <v>44112</v>
      </c>
      <c r="B1092" s="73" t="s">
        <v>1008</v>
      </c>
      <c r="C1092" s="74">
        <v>15190.5</v>
      </c>
      <c r="D1092" s="73" t="s">
        <v>317</v>
      </c>
      <c r="E1092" s="73" t="s">
        <v>318</v>
      </c>
      <c r="F1092" s="73">
        <v>44105</v>
      </c>
    </row>
    <row r="1093" spans="1:6" s="53" customFormat="1" x14ac:dyDescent="0.35">
      <c r="A1093" s="72">
        <v>44112</v>
      </c>
      <c r="B1093" s="73" t="s">
        <v>2291</v>
      </c>
      <c r="C1093" s="74">
        <v>22660</v>
      </c>
      <c r="D1093" s="73" t="s">
        <v>2292</v>
      </c>
      <c r="E1093" s="73" t="s">
        <v>318</v>
      </c>
      <c r="F1093" s="73">
        <v>180428</v>
      </c>
    </row>
    <row r="1094" spans="1:6" s="53" customFormat="1" x14ac:dyDescent="0.35">
      <c r="A1094" s="72">
        <v>44112</v>
      </c>
      <c r="B1094" s="73" t="s">
        <v>2287</v>
      </c>
      <c r="C1094" s="74">
        <v>27615</v>
      </c>
      <c r="D1094" s="73" t="s">
        <v>2288</v>
      </c>
      <c r="E1094" s="73" t="s">
        <v>318</v>
      </c>
      <c r="F1094" s="73" t="s">
        <v>2293</v>
      </c>
    </row>
    <row r="1095" spans="1:6" s="53" customFormat="1" x14ac:dyDescent="0.35">
      <c r="A1095" s="72">
        <v>44112</v>
      </c>
      <c r="B1095" s="73" t="s">
        <v>2294</v>
      </c>
      <c r="C1095" s="74">
        <v>45000</v>
      </c>
      <c r="D1095" s="73" t="s">
        <v>2295</v>
      </c>
      <c r="E1095" s="73" t="s">
        <v>318</v>
      </c>
      <c r="F1095" s="73">
        <v>17528</v>
      </c>
    </row>
    <row r="1096" spans="1:6" s="53" customFormat="1" x14ac:dyDescent="0.35">
      <c r="A1096" s="72">
        <v>44112</v>
      </c>
      <c r="B1096" s="73" t="s">
        <v>2294</v>
      </c>
      <c r="C1096" s="74">
        <v>60000</v>
      </c>
      <c r="D1096" s="73" t="s">
        <v>2296</v>
      </c>
      <c r="E1096" s="73" t="s">
        <v>318</v>
      </c>
      <c r="F1096" s="73">
        <v>17528</v>
      </c>
    </row>
    <row r="1097" spans="1:6" s="53" customFormat="1" x14ac:dyDescent="0.35">
      <c r="A1097" s="72">
        <v>44112</v>
      </c>
      <c r="B1097" s="73" t="s">
        <v>2291</v>
      </c>
      <c r="C1097" s="74">
        <v>61600</v>
      </c>
      <c r="D1097" s="73" t="s">
        <v>2292</v>
      </c>
      <c r="E1097" s="73" t="s">
        <v>318</v>
      </c>
      <c r="F1097" s="73">
        <v>180433</v>
      </c>
    </row>
    <row r="1098" spans="1:6" s="53" customFormat="1" x14ac:dyDescent="0.35">
      <c r="A1098" s="72">
        <v>44112</v>
      </c>
      <c r="B1098" s="73" t="s">
        <v>13</v>
      </c>
      <c r="C1098" s="74">
        <v>35.979999999999997</v>
      </c>
      <c r="D1098" s="73" t="s">
        <v>2297</v>
      </c>
      <c r="E1098" s="73" t="s">
        <v>318</v>
      </c>
      <c r="F1098" s="73">
        <v>4024215</v>
      </c>
    </row>
    <row r="1099" spans="1:6" s="53" customFormat="1" x14ac:dyDescent="0.35">
      <c r="A1099" s="72">
        <v>44112</v>
      </c>
      <c r="B1099" s="73" t="s">
        <v>907</v>
      </c>
      <c r="C1099" s="74">
        <v>1263.24</v>
      </c>
      <c r="D1099" s="73" t="s">
        <v>1223</v>
      </c>
      <c r="E1099" s="73" t="s">
        <v>250</v>
      </c>
      <c r="F1099" s="73">
        <v>56378531</v>
      </c>
    </row>
    <row r="1100" spans="1:6" s="53" customFormat="1" x14ac:dyDescent="0.35">
      <c r="A1100" s="72">
        <v>44112</v>
      </c>
      <c r="B1100" s="73" t="s">
        <v>2305</v>
      </c>
      <c r="C1100" s="74">
        <v>288496.56</v>
      </c>
      <c r="D1100" s="73" t="s">
        <v>2306</v>
      </c>
      <c r="E1100" s="73" t="s">
        <v>2307</v>
      </c>
      <c r="F1100" s="73" t="s">
        <v>2308</v>
      </c>
    </row>
    <row r="1101" spans="1:6" s="53" customFormat="1" x14ac:dyDescent="0.35">
      <c r="A1101" s="72">
        <v>44112</v>
      </c>
      <c r="B1101" s="73" t="s">
        <v>334</v>
      </c>
      <c r="C1101" s="74">
        <v>1495</v>
      </c>
      <c r="D1101" s="73" t="s">
        <v>1176</v>
      </c>
      <c r="E1101" s="73" t="s">
        <v>159</v>
      </c>
      <c r="F1101" s="73">
        <v>87726</v>
      </c>
    </row>
    <row r="1102" spans="1:6" s="53" customFormat="1" x14ac:dyDescent="0.35">
      <c r="A1102" s="72">
        <v>44112</v>
      </c>
      <c r="B1102" s="73" t="s">
        <v>2329</v>
      </c>
      <c r="C1102" s="74">
        <v>3600</v>
      </c>
      <c r="D1102" s="73" t="s">
        <v>2330</v>
      </c>
      <c r="E1102" s="73" t="s">
        <v>159</v>
      </c>
      <c r="F1102" s="73">
        <v>385875</v>
      </c>
    </row>
    <row r="1103" spans="1:6" s="53" customFormat="1" x14ac:dyDescent="0.35">
      <c r="A1103" s="72">
        <v>44112</v>
      </c>
      <c r="B1103" s="73" t="s">
        <v>1088</v>
      </c>
      <c r="C1103" s="74">
        <v>25496.9</v>
      </c>
      <c r="D1103" s="73" t="s">
        <v>964</v>
      </c>
      <c r="E1103" s="73" t="s">
        <v>159</v>
      </c>
      <c r="F1103" s="73" t="s">
        <v>2332</v>
      </c>
    </row>
    <row r="1104" spans="1:6" s="53" customFormat="1" x14ac:dyDescent="0.35">
      <c r="A1104" s="72">
        <v>44112</v>
      </c>
      <c r="B1104" s="73" t="s">
        <v>2340</v>
      </c>
      <c r="C1104" s="74">
        <v>48.75</v>
      </c>
      <c r="D1104" s="73" t="s">
        <v>2341</v>
      </c>
      <c r="E1104" s="73" t="s">
        <v>159</v>
      </c>
      <c r="F1104" s="73" t="s">
        <v>2343</v>
      </c>
    </row>
    <row r="1105" spans="1:6" s="53" customFormat="1" x14ac:dyDescent="0.35">
      <c r="A1105" s="72">
        <v>44112</v>
      </c>
      <c r="B1105" s="73" t="s">
        <v>2340</v>
      </c>
      <c r="C1105" s="74">
        <v>11.7</v>
      </c>
      <c r="D1105" s="73" t="s">
        <v>2341</v>
      </c>
      <c r="E1105" s="73" t="s">
        <v>159</v>
      </c>
      <c r="F1105" s="73" t="s">
        <v>2344</v>
      </c>
    </row>
    <row r="1106" spans="1:6" s="53" customFormat="1" x14ac:dyDescent="0.35">
      <c r="A1106" s="72">
        <v>44112</v>
      </c>
      <c r="B1106" s="73" t="s">
        <v>2340</v>
      </c>
      <c r="C1106" s="74">
        <v>9.75</v>
      </c>
      <c r="D1106" s="73" t="s">
        <v>2341</v>
      </c>
      <c r="E1106" s="73" t="s">
        <v>159</v>
      </c>
      <c r="F1106" s="73" t="s">
        <v>2345</v>
      </c>
    </row>
    <row r="1107" spans="1:6" s="53" customFormat="1" x14ac:dyDescent="0.35">
      <c r="A1107" s="72">
        <v>44112</v>
      </c>
      <c r="B1107" s="73" t="s">
        <v>2340</v>
      </c>
      <c r="C1107" s="74">
        <v>1.95</v>
      </c>
      <c r="D1107" s="73" t="s">
        <v>2341</v>
      </c>
      <c r="E1107" s="73" t="s">
        <v>159</v>
      </c>
      <c r="F1107" s="73" t="s">
        <v>2348</v>
      </c>
    </row>
    <row r="1108" spans="1:6" s="53" customFormat="1" x14ac:dyDescent="0.35">
      <c r="A1108" s="72">
        <v>44112</v>
      </c>
      <c r="B1108" s="73" t="s">
        <v>1035</v>
      </c>
      <c r="C1108" s="74">
        <v>8920.7800000000007</v>
      </c>
      <c r="D1108" s="73" t="s">
        <v>2375</v>
      </c>
      <c r="E1108" s="73" t="s">
        <v>245</v>
      </c>
      <c r="F1108" s="73">
        <v>11580</v>
      </c>
    </row>
    <row r="1109" spans="1:6" s="53" customFormat="1" x14ac:dyDescent="0.35">
      <c r="A1109" s="72">
        <v>44112</v>
      </c>
      <c r="B1109" s="73" t="s">
        <v>2378</v>
      </c>
      <c r="C1109" s="74">
        <v>29191.25</v>
      </c>
      <c r="D1109" s="73" t="s">
        <v>2379</v>
      </c>
      <c r="E1109" s="73" t="s">
        <v>245</v>
      </c>
      <c r="F1109" s="73" t="s">
        <v>2380</v>
      </c>
    </row>
    <row r="1110" spans="1:6" s="53" customFormat="1" x14ac:dyDescent="0.35">
      <c r="A1110" s="72">
        <v>44113</v>
      </c>
      <c r="B1110" s="73" t="s">
        <v>1246</v>
      </c>
      <c r="C1110" s="74">
        <v>11.73</v>
      </c>
      <c r="D1110" s="73" t="s">
        <v>1228</v>
      </c>
      <c r="E1110" s="73" t="s">
        <v>245</v>
      </c>
      <c r="F1110" s="73">
        <v>44075</v>
      </c>
    </row>
    <row r="1111" spans="1:6" s="53" customFormat="1" x14ac:dyDescent="0.35">
      <c r="A1111" s="72">
        <v>44113</v>
      </c>
      <c r="B1111" s="73" t="s">
        <v>1249</v>
      </c>
      <c r="C1111" s="74">
        <v>85.5</v>
      </c>
      <c r="D1111" s="73" t="s">
        <v>1228</v>
      </c>
      <c r="E1111" s="73" t="s">
        <v>245</v>
      </c>
      <c r="F1111" s="73" t="s">
        <v>2398</v>
      </c>
    </row>
    <row r="1112" spans="1:6" s="53" customFormat="1" x14ac:dyDescent="0.35">
      <c r="A1112" s="72">
        <v>44113</v>
      </c>
      <c r="B1112" s="73" t="s">
        <v>2399</v>
      </c>
      <c r="C1112" s="74">
        <v>10.93</v>
      </c>
      <c r="D1112" s="73" t="s">
        <v>1228</v>
      </c>
      <c r="E1112" s="73" t="s">
        <v>245</v>
      </c>
      <c r="F1112" s="73">
        <v>44075</v>
      </c>
    </row>
    <row r="1113" spans="1:6" s="53" customFormat="1" x14ac:dyDescent="0.35">
      <c r="A1113" s="72">
        <v>44113</v>
      </c>
      <c r="B1113" s="73" t="s">
        <v>2400</v>
      </c>
      <c r="C1113" s="74">
        <v>54.51</v>
      </c>
      <c r="D1113" s="73" t="s">
        <v>1228</v>
      </c>
      <c r="E1113" s="73" t="s">
        <v>245</v>
      </c>
      <c r="F1113" s="73" t="s">
        <v>2401</v>
      </c>
    </row>
    <row r="1114" spans="1:6" s="53" customFormat="1" x14ac:dyDescent="0.35">
      <c r="A1114" s="72">
        <v>44117</v>
      </c>
      <c r="B1114" s="73" t="s">
        <v>2128</v>
      </c>
      <c r="C1114" s="74">
        <v>12840</v>
      </c>
      <c r="D1114" s="73" t="s">
        <v>2160</v>
      </c>
      <c r="E1114" s="73" t="s">
        <v>322</v>
      </c>
      <c r="F1114" s="73" t="s">
        <v>2163</v>
      </c>
    </row>
    <row r="1115" spans="1:6" s="53" customFormat="1" x14ac:dyDescent="0.35">
      <c r="A1115" s="72">
        <v>44117</v>
      </c>
      <c r="B1115" s="73" t="s">
        <v>2130</v>
      </c>
      <c r="C1115" s="74">
        <v>22000</v>
      </c>
      <c r="D1115" s="73" t="s">
        <v>2160</v>
      </c>
      <c r="E1115" s="73" t="s">
        <v>322</v>
      </c>
      <c r="F1115" s="73" t="s">
        <v>2172</v>
      </c>
    </row>
    <row r="1116" spans="1:6" s="53" customFormat="1" x14ac:dyDescent="0.35">
      <c r="A1116" s="72">
        <v>44117</v>
      </c>
      <c r="B1116" s="73" t="s">
        <v>2179</v>
      </c>
      <c r="C1116" s="74">
        <v>50000</v>
      </c>
      <c r="D1116" s="73" t="s">
        <v>2160</v>
      </c>
      <c r="E1116" s="73" t="s">
        <v>322</v>
      </c>
      <c r="F1116" s="73" t="s">
        <v>2180</v>
      </c>
    </row>
    <row r="1117" spans="1:6" s="53" customFormat="1" x14ac:dyDescent="0.35">
      <c r="A1117" s="72">
        <v>44119</v>
      </c>
      <c r="B1117" s="73" t="s">
        <v>1326</v>
      </c>
      <c r="C1117" s="74">
        <v>18.010000000000002</v>
      </c>
      <c r="D1117" s="73" t="s">
        <v>1327</v>
      </c>
      <c r="E1117" s="28" t="s">
        <v>246</v>
      </c>
      <c r="F1117" s="73" t="s">
        <v>1328</v>
      </c>
    </row>
    <row r="1118" spans="1:6" s="53" customFormat="1" x14ac:dyDescent="0.35">
      <c r="A1118" s="72">
        <v>44119</v>
      </c>
      <c r="B1118" s="73" t="s">
        <v>1342</v>
      </c>
      <c r="C1118" s="74">
        <v>19969</v>
      </c>
      <c r="D1118" s="73" t="s">
        <v>1343</v>
      </c>
      <c r="E1118" s="73" t="s">
        <v>322</v>
      </c>
      <c r="F1118" s="73" t="s">
        <v>1343</v>
      </c>
    </row>
    <row r="1119" spans="1:6" s="53" customFormat="1" x14ac:dyDescent="0.35">
      <c r="A1119" s="72">
        <v>44119</v>
      </c>
      <c r="B1119" s="73" t="s">
        <v>1344</v>
      </c>
      <c r="C1119" s="74">
        <v>15500</v>
      </c>
      <c r="D1119" s="73" t="s">
        <v>1343</v>
      </c>
      <c r="E1119" s="73" t="s">
        <v>322</v>
      </c>
      <c r="F1119" s="73" t="s">
        <v>1343</v>
      </c>
    </row>
    <row r="1120" spans="1:6" s="53" customFormat="1" x14ac:dyDescent="0.35">
      <c r="A1120" s="72">
        <v>44119</v>
      </c>
      <c r="B1120" s="73" t="s">
        <v>1345</v>
      </c>
      <c r="C1120" s="74">
        <v>936</v>
      </c>
      <c r="D1120" s="73" t="s">
        <v>1343</v>
      </c>
      <c r="E1120" s="73" t="s">
        <v>322</v>
      </c>
      <c r="F1120" s="73" t="s">
        <v>1343</v>
      </c>
    </row>
    <row r="1121" spans="1:6" s="53" customFormat="1" x14ac:dyDescent="0.35">
      <c r="A1121" s="72">
        <v>44119</v>
      </c>
      <c r="B1121" s="73" t="s">
        <v>1346</v>
      </c>
      <c r="C1121" s="74">
        <v>2000</v>
      </c>
      <c r="D1121" s="73" t="s">
        <v>1343</v>
      </c>
      <c r="E1121" s="73" t="s">
        <v>322</v>
      </c>
      <c r="F1121" s="73" t="s">
        <v>1343</v>
      </c>
    </row>
    <row r="1122" spans="1:6" s="53" customFormat="1" x14ac:dyDescent="0.35">
      <c r="A1122" s="72">
        <v>44119</v>
      </c>
      <c r="B1122" s="73" t="s">
        <v>1347</v>
      </c>
      <c r="C1122" s="74">
        <v>2000</v>
      </c>
      <c r="D1122" s="73" t="s">
        <v>1343</v>
      </c>
      <c r="E1122" s="73" t="s">
        <v>322</v>
      </c>
      <c r="F1122" s="73" t="s">
        <v>1343</v>
      </c>
    </row>
    <row r="1123" spans="1:6" s="53" customFormat="1" x14ac:dyDescent="0.35">
      <c r="A1123" s="72">
        <v>44119</v>
      </c>
      <c r="B1123" s="73" t="s">
        <v>1348</v>
      </c>
      <c r="C1123" s="74">
        <v>2000</v>
      </c>
      <c r="D1123" s="73" t="s">
        <v>1343</v>
      </c>
      <c r="E1123" s="73" t="s">
        <v>322</v>
      </c>
      <c r="F1123" s="73" t="s">
        <v>1343</v>
      </c>
    </row>
    <row r="1124" spans="1:6" s="53" customFormat="1" x14ac:dyDescent="0.35">
      <c r="A1124" s="72">
        <v>44119</v>
      </c>
      <c r="B1124" s="73" t="s">
        <v>1349</v>
      </c>
      <c r="C1124" s="74">
        <v>2995.2</v>
      </c>
      <c r="D1124" s="73" t="s">
        <v>1343</v>
      </c>
      <c r="E1124" s="73" t="s">
        <v>322</v>
      </c>
      <c r="F1124" s="73" t="s">
        <v>1343</v>
      </c>
    </row>
    <row r="1125" spans="1:6" s="53" customFormat="1" x14ac:dyDescent="0.35">
      <c r="A1125" s="72">
        <v>44119</v>
      </c>
      <c r="B1125" s="73" t="s">
        <v>1350</v>
      </c>
      <c r="C1125" s="74">
        <v>3000</v>
      </c>
      <c r="D1125" s="73" t="s">
        <v>1343</v>
      </c>
      <c r="E1125" s="73" t="s">
        <v>322</v>
      </c>
      <c r="F1125" s="73" t="s">
        <v>1343</v>
      </c>
    </row>
    <row r="1126" spans="1:6" s="53" customFormat="1" x14ac:dyDescent="0.35">
      <c r="A1126" s="72">
        <v>44119</v>
      </c>
      <c r="B1126" s="73" t="s">
        <v>1351</v>
      </c>
      <c r="C1126" s="74">
        <v>3650</v>
      </c>
      <c r="D1126" s="73" t="s">
        <v>1343</v>
      </c>
      <c r="E1126" s="73" t="s">
        <v>322</v>
      </c>
      <c r="F1126" s="73" t="s">
        <v>1343</v>
      </c>
    </row>
    <row r="1127" spans="1:6" s="53" customFormat="1" x14ac:dyDescent="0.35">
      <c r="A1127" s="72">
        <v>44119</v>
      </c>
      <c r="B1127" s="73" t="s">
        <v>1352</v>
      </c>
      <c r="C1127" s="74">
        <v>4685.8</v>
      </c>
      <c r="D1127" s="73" t="s">
        <v>1343</v>
      </c>
      <c r="E1127" s="73" t="s">
        <v>322</v>
      </c>
      <c r="F1127" s="73" t="s">
        <v>1343</v>
      </c>
    </row>
    <row r="1128" spans="1:6" s="53" customFormat="1" x14ac:dyDescent="0.35">
      <c r="A1128" s="72">
        <v>44119</v>
      </c>
      <c r="B1128" s="73" t="s">
        <v>1353</v>
      </c>
      <c r="C1128" s="74">
        <v>5277</v>
      </c>
      <c r="D1128" s="73" t="s">
        <v>1343</v>
      </c>
      <c r="E1128" s="73" t="s">
        <v>322</v>
      </c>
      <c r="F1128" s="73" t="s">
        <v>1343</v>
      </c>
    </row>
    <row r="1129" spans="1:6" s="53" customFormat="1" x14ac:dyDescent="0.35">
      <c r="A1129" s="72">
        <v>44119</v>
      </c>
      <c r="B1129" s="73" t="s">
        <v>1354</v>
      </c>
      <c r="C1129" s="74">
        <v>6263</v>
      </c>
      <c r="D1129" s="73" t="s">
        <v>1343</v>
      </c>
      <c r="E1129" s="73" t="s">
        <v>322</v>
      </c>
      <c r="F1129" s="73" t="s">
        <v>1343</v>
      </c>
    </row>
    <row r="1130" spans="1:6" s="53" customFormat="1" x14ac:dyDescent="0.35">
      <c r="A1130" s="72">
        <v>44119</v>
      </c>
      <c r="B1130" s="73" t="s">
        <v>1355</v>
      </c>
      <c r="C1130" s="74">
        <v>6500</v>
      </c>
      <c r="D1130" s="73" t="s">
        <v>1343</v>
      </c>
      <c r="E1130" s="73" t="s">
        <v>322</v>
      </c>
      <c r="F1130" s="73" t="s">
        <v>1343</v>
      </c>
    </row>
    <row r="1131" spans="1:6" s="53" customFormat="1" x14ac:dyDescent="0.35">
      <c r="A1131" s="72">
        <v>44119</v>
      </c>
      <c r="B1131" s="73" t="s">
        <v>1356</v>
      </c>
      <c r="C1131" s="74">
        <v>7300</v>
      </c>
      <c r="D1131" s="73" t="s">
        <v>1343</v>
      </c>
      <c r="E1131" s="73" t="s">
        <v>322</v>
      </c>
      <c r="F1131" s="73" t="s">
        <v>1343</v>
      </c>
    </row>
    <row r="1132" spans="1:6" s="53" customFormat="1" x14ac:dyDescent="0.35">
      <c r="A1132" s="72">
        <v>44119</v>
      </c>
      <c r="B1132" s="73" t="s">
        <v>403</v>
      </c>
      <c r="C1132" s="74">
        <v>10000</v>
      </c>
      <c r="D1132" s="73" t="s">
        <v>1343</v>
      </c>
      <c r="E1132" s="73" t="s">
        <v>322</v>
      </c>
      <c r="F1132" s="73" t="s">
        <v>1343</v>
      </c>
    </row>
    <row r="1133" spans="1:6" s="53" customFormat="1" x14ac:dyDescent="0.35">
      <c r="A1133" s="72">
        <v>44119</v>
      </c>
      <c r="B1133" s="73" t="s">
        <v>1357</v>
      </c>
      <c r="C1133" s="74">
        <v>11040</v>
      </c>
      <c r="D1133" s="73" t="s">
        <v>1343</v>
      </c>
      <c r="E1133" s="73" t="s">
        <v>322</v>
      </c>
      <c r="F1133" s="73" t="s">
        <v>1343</v>
      </c>
    </row>
    <row r="1134" spans="1:6" s="53" customFormat="1" x14ac:dyDescent="0.35">
      <c r="A1134" s="72">
        <v>44119</v>
      </c>
      <c r="B1134" s="73" t="s">
        <v>1358</v>
      </c>
      <c r="C1134" s="74">
        <v>11993.46</v>
      </c>
      <c r="D1134" s="73" t="s">
        <v>1343</v>
      </c>
      <c r="E1134" s="73" t="s">
        <v>322</v>
      </c>
      <c r="F1134" s="73" t="s">
        <v>1343</v>
      </c>
    </row>
    <row r="1135" spans="1:6" s="53" customFormat="1" x14ac:dyDescent="0.35">
      <c r="A1135" s="72">
        <v>44119</v>
      </c>
      <c r="B1135" s="73" t="s">
        <v>1359</v>
      </c>
      <c r="C1135" s="74">
        <v>12000</v>
      </c>
      <c r="D1135" s="73" t="s">
        <v>1343</v>
      </c>
      <c r="E1135" s="73" t="s">
        <v>322</v>
      </c>
      <c r="F1135" s="73" t="s">
        <v>1343</v>
      </c>
    </row>
    <row r="1136" spans="1:6" s="53" customFormat="1" x14ac:dyDescent="0.35">
      <c r="A1136" s="72">
        <v>44119</v>
      </c>
      <c r="B1136" s="73" t="s">
        <v>1360</v>
      </c>
      <c r="C1136" s="74">
        <v>12181.39</v>
      </c>
      <c r="D1136" s="73" t="s">
        <v>1343</v>
      </c>
      <c r="E1136" s="73" t="s">
        <v>322</v>
      </c>
      <c r="F1136" s="73" t="s">
        <v>1343</v>
      </c>
    </row>
    <row r="1137" spans="1:6" s="53" customFormat="1" x14ac:dyDescent="0.35">
      <c r="A1137" s="72">
        <v>44119</v>
      </c>
      <c r="B1137" s="73" t="s">
        <v>1361</v>
      </c>
      <c r="C1137" s="74">
        <v>12186</v>
      </c>
      <c r="D1137" s="73" t="s">
        <v>1343</v>
      </c>
      <c r="E1137" s="73" t="s">
        <v>322</v>
      </c>
      <c r="F1137" s="73" t="s">
        <v>1343</v>
      </c>
    </row>
    <row r="1138" spans="1:6" s="53" customFormat="1" x14ac:dyDescent="0.35">
      <c r="A1138" s="72">
        <v>44119</v>
      </c>
      <c r="B1138" s="73" t="s">
        <v>1362</v>
      </c>
      <c r="C1138" s="74">
        <v>12500</v>
      </c>
      <c r="D1138" s="73" t="s">
        <v>1343</v>
      </c>
      <c r="E1138" s="73" t="s">
        <v>322</v>
      </c>
      <c r="F1138" s="73" t="s">
        <v>1343</v>
      </c>
    </row>
    <row r="1139" spans="1:6" s="53" customFormat="1" x14ac:dyDescent="0.35">
      <c r="A1139" s="72">
        <v>44119</v>
      </c>
      <c r="B1139" s="73" t="s">
        <v>393</v>
      </c>
      <c r="C1139" s="74">
        <v>13200</v>
      </c>
      <c r="D1139" s="73" t="s">
        <v>1343</v>
      </c>
      <c r="E1139" s="73" t="s">
        <v>322</v>
      </c>
      <c r="F1139" s="73" t="s">
        <v>1343</v>
      </c>
    </row>
    <row r="1140" spans="1:6" s="53" customFormat="1" x14ac:dyDescent="0.35">
      <c r="A1140" s="72">
        <v>44119</v>
      </c>
      <c r="B1140" s="73" t="s">
        <v>1363</v>
      </c>
      <c r="C1140" s="74">
        <v>13440</v>
      </c>
      <c r="D1140" s="73" t="s">
        <v>1343</v>
      </c>
      <c r="E1140" s="73" t="s">
        <v>322</v>
      </c>
      <c r="F1140" s="73" t="s">
        <v>1343</v>
      </c>
    </row>
    <row r="1141" spans="1:6" s="53" customFormat="1" x14ac:dyDescent="0.35">
      <c r="A1141" s="72">
        <v>44119</v>
      </c>
      <c r="B1141" s="73" t="s">
        <v>1364</v>
      </c>
      <c r="C1141" s="74">
        <v>13654</v>
      </c>
      <c r="D1141" s="73" t="s">
        <v>1343</v>
      </c>
      <c r="E1141" s="73" t="s">
        <v>322</v>
      </c>
      <c r="F1141" s="73" t="s">
        <v>1343</v>
      </c>
    </row>
    <row r="1142" spans="1:6" s="53" customFormat="1" x14ac:dyDescent="0.35">
      <c r="A1142" s="72">
        <v>44119</v>
      </c>
      <c r="B1142" s="73" t="s">
        <v>427</v>
      </c>
      <c r="C1142" s="74">
        <v>14000</v>
      </c>
      <c r="D1142" s="73" t="s">
        <v>1343</v>
      </c>
      <c r="E1142" s="73" t="s">
        <v>322</v>
      </c>
      <c r="F1142" s="73" t="s">
        <v>1343</v>
      </c>
    </row>
    <row r="1143" spans="1:6" s="53" customFormat="1" x14ac:dyDescent="0.35">
      <c r="A1143" s="72">
        <v>44119</v>
      </c>
      <c r="B1143" s="73" t="s">
        <v>380</v>
      </c>
      <c r="C1143" s="74">
        <v>14071.54</v>
      </c>
      <c r="D1143" s="73" t="s">
        <v>1343</v>
      </c>
      <c r="E1143" s="73" t="s">
        <v>322</v>
      </c>
      <c r="F1143" s="73" t="s">
        <v>1343</v>
      </c>
    </row>
    <row r="1144" spans="1:6" s="53" customFormat="1" x14ac:dyDescent="0.35">
      <c r="A1144" s="72">
        <v>44119</v>
      </c>
      <c r="B1144" s="73" t="s">
        <v>1365</v>
      </c>
      <c r="C1144" s="74">
        <v>14484</v>
      </c>
      <c r="D1144" s="73" t="s">
        <v>1343</v>
      </c>
      <c r="E1144" s="73" t="s">
        <v>322</v>
      </c>
      <c r="F1144" s="73" t="s">
        <v>1343</v>
      </c>
    </row>
    <row r="1145" spans="1:6" s="53" customFormat="1" x14ac:dyDescent="0.35">
      <c r="A1145" s="72">
        <v>44119</v>
      </c>
      <c r="B1145" s="73" t="s">
        <v>1366</v>
      </c>
      <c r="C1145" s="74">
        <v>14520</v>
      </c>
      <c r="D1145" s="73" t="s">
        <v>1343</v>
      </c>
      <c r="E1145" s="73" t="s">
        <v>322</v>
      </c>
      <c r="F1145" s="73" t="s">
        <v>1343</v>
      </c>
    </row>
    <row r="1146" spans="1:6" s="53" customFormat="1" x14ac:dyDescent="0.35">
      <c r="A1146" s="72">
        <v>44119</v>
      </c>
      <c r="B1146" s="73" t="s">
        <v>451</v>
      </c>
      <c r="C1146" s="74">
        <v>14819</v>
      </c>
      <c r="D1146" s="73" t="s">
        <v>1343</v>
      </c>
      <c r="E1146" s="73" t="s">
        <v>322</v>
      </c>
      <c r="F1146" s="73" t="s">
        <v>1343</v>
      </c>
    </row>
    <row r="1147" spans="1:6" s="53" customFormat="1" x14ac:dyDescent="0.35">
      <c r="A1147" s="72">
        <v>44119</v>
      </c>
      <c r="B1147" s="73" t="s">
        <v>1367</v>
      </c>
      <c r="C1147" s="74">
        <v>15458</v>
      </c>
      <c r="D1147" s="73" t="s">
        <v>1343</v>
      </c>
      <c r="E1147" s="73" t="s">
        <v>322</v>
      </c>
      <c r="F1147" s="73" t="s">
        <v>1343</v>
      </c>
    </row>
    <row r="1148" spans="1:6" s="53" customFormat="1" x14ac:dyDescent="0.35">
      <c r="A1148" s="72">
        <v>44119</v>
      </c>
      <c r="B1148" s="73" t="s">
        <v>339</v>
      </c>
      <c r="C1148" s="74">
        <v>15584</v>
      </c>
      <c r="D1148" s="73" t="s">
        <v>1343</v>
      </c>
      <c r="E1148" s="73" t="s">
        <v>322</v>
      </c>
      <c r="F1148" s="73" t="s">
        <v>1343</v>
      </c>
    </row>
    <row r="1149" spans="1:6" s="53" customFormat="1" x14ac:dyDescent="0.35">
      <c r="A1149" s="72">
        <v>44119</v>
      </c>
      <c r="B1149" s="73" t="s">
        <v>1368</v>
      </c>
      <c r="C1149" s="74">
        <v>15754</v>
      </c>
      <c r="D1149" s="73" t="s">
        <v>1343</v>
      </c>
      <c r="E1149" s="73" t="s">
        <v>322</v>
      </c>
      <c r="F1149" s="73" t="s">
        <v>1343</v>
      </c>
    </row>
    <row r="1150" spans="1:6" s="53" customFormat="1" x14ac:dyDescent="0.35">
      <c r="A1150" s="72">
        <v>44119</v>
      </c>
      <c r="B1150" s="73" t="s">
        <v>1369</v>
      </c>
      <c r="C1150" s="74">
        <v>15800</v>
      </c>
      <c r="D1150" s="73" t="s">
        <v>1343</v>
      </c>
      <c r="E1150" s="73" t="s">
        <v>322</v>
      </c>
      <c r="F1150" s="73" t="s">
        <v>1343</v>
      </c>
    </row>
    <row r="1151" spans="1:6" s="53" customFormat="1" x14ac:dyDescent="0.35">
      <c r="A1151" s="72">
        <v>44119</v>
      </c>
      <c r="B1151" s="73" t="s">
        <v>1370</v>
      </c>
      <c r="C1151" s="74">
        <v>15870.4</v>
      </c>
      <c r="D1151" s="73" t="s">
        <v>1343</v>
      </c>
      <c r="E1151" s="73" t="s">
        <v>322</v>
      </c>
      <c r="F1151" s="73" t="s">
        <v>1343</v>
      </c>
    </row>
    <row r="1152" spans="1:6" s="53" customFormat="1" x14ac:dyDescent="0.35">
      <c r="A1152" s="72">
        <v>44119</v>
      </c>
      <c r="B1152" s="73" t="s">
        <v>1371</v>
      </c>
      <c r="C1152" s="74">
        <v>15945.6</v>
      </c>
      <c r="D1152" s="73" t="s">
        <v>1343</v>
      </c>
      <c r="E1152" s="73" t="s">
        <v>322</v>
      </c>
      <c r="F1152" s="73" t="s">
        <v>1343</v>
      </c>
    </row>
    <row r="1153" spans="1:6" s="53" customFormat="1" x14ac:dyDescent="0.35">
      <c r="A1153" s="72">
        <v>44119</v>
      </c>
      <c r="B1153" s="73" t="s">
        <v>1372</v>
      </c>
      <c r="C1153" s="74">
        <v>15946.4</v>
      </c>
      <c r="D1153" s="73" t="s">
        <v>1343</v>
      </c>
      <c r="E1153" s="73" t="s">
        <v>322</v>
      </c>
      <c r="F1153" s="73" t="s">
        <v>1343</v>
      </c>
    </row>
    <row r="1154" spans="1:6" s="53" customFormat="1" x14ac:dyDescent="0.35">
      <c r="A1154" s="72">
        <v>44119</v>
      </c>
      <c r="B1154" s="73" t="s">
        <v>1373</v>
      </c>
      <c r="C1154" s="74">
        <v>15948</v>
      </c>
      <c r="D1154" s="73" t="s">
        <v>1343</v>
      </c>
      <c r="E1154" s="73" t="s">
        <v>322</v>
      </c>
      <c r="F1154" s="73" t="s">
        <v>1343</v>
      </c>
    </row>
    <row r="1155" spans="1:6" s="53" customFormat="1" x14ac:dyDescent="0.35">
      <c r="A1155" s="72">
        <v>44119</v>
      </c>
      <c r="B1155" s="73" t="s">
        <v>1374</v>
      </c>
      <c r="C1155" s="74">
        <v>16000</v>
      </c>
      <c r="D1155" s="73" t="s">
        <v>1343</v>
      </c>
      <c r="E1155" s="73" t="s">
        <v>322</v>
      </c>
      <c r="F1155" s="73" t="s">
        <v>1343</v>
      </c>
    </row>
    <row r="1156" spans="1:6" s="53" customFormat="1" x14ac:dyDescent="0.35">
      <c r="A1156" s="72">
        <v>44119</v>
      </c>
      <c r="B1156" s="73" t="s">
        <v>1375</v>
      </c>
      <c r="C1156" s="74">
        <v>16000</v>
      </c>
      <c r="D1156" s="73" t="s">
        <v>1343</v>
      </c>
      <c r="E1156" s="73" t="s">
        <v>322</v>
      </c>
      <c r="F1156" s="73" t="s">
        <v>1343</v>
      </c>
    </row>
    <row r="1157" spans="1:6" s="53" customFormat="1" x14ac:dyDescent="0.35">
      <c r="A1157" s="72">
        <v>44119</v>
      </c>
      <c r="B1157" s="73" t="s">
        <v>1376</v>
      </c>
      <c r="C1157" s="74">
        <v>16000</v>
      </c>
      <c r="D1157" s="73" t="s">
        <v>1343</v>
      </c>
      <c r="E1157" s="73" t="s">
        <v>322</v>
      </c>
      <c r="F1157" s="73" t="s">
        <v>1343</v>
      </c>
    </row>
    <row r="1158" spans="1:6" s="53" customFormat="1" x14ac:dyDescent="0.35">
      <c r="A1158" s="72">
        <v>44119</v>
      </c>
      <c r="B1158" s="73" t="s">
        <v>367</v>
      </c>
      <c r="C1158" s="74">
        <v>16000</v>
      </c>
      <c r="D1158" s="73" t="s">
        <v>1343</v>
      </c>
      <c r="E1158" s="73" t="s">
        <v>322</v>
      </c>
      <c r="F1158" s="73" t="s">
        <v>1343</v>
      </c>
    </row>
    <row r="1159" spans="1:6" s="53" customFormat="1" x14ac:dyDescent="0.35">
      <c r="A1159" s="72">
        <v>44119</v>
      </c>
      <c r="B1159" s="73" t="s">
        <v>1377</v>
      </c>
      <c r="C1159" s="74">
        <v>16000</v>
      </c>
      <c r="D1159" s="73" t="s">
        <v>1343</v>
      </c>
      <c r="E1159" s="73" t="s">
        <v>322</v>
      </c>
      <c r="F1159" s="73" t="s">
        <v>1343</v>
      </c>
    </row>
    <row r="1160" spans="1:6" s="53" customFormat="1" x14ac:dyDescent="0.35">
      <c r="A1160" s="72">
        <v>44119</v>
      </c>
      <c r="B1160" s="73" t="s">
        <v>1378</v>
      </c>
      <c r="C1160" s="74">
        <v>16000</v>
      </c>
      <c r="D1160" s="73" t="s">
        <v>1343</v>
      </c>
      <c r="E1160" s="73" t="s">
        <v>322</v>
      </c>
      <c r="F1160" s="73" t="s">
        <v>1343</v>
      </c>
    </row>
    <row r="1161" spans="1:6" s="53" customFormat="1" x14ac:dyDescent="0.35">
      <c r="A1161" s="72">
        <v>44119</v>
      </c>
      <c r="B1161" s="73" t="s">
        <v>1379</v>
      </c>
      <c r="C1161" s="74">
        <v>16000</v>
      </c>
      <c r="D1161" s="73" t="s">
        <v>1343</v>
      </c>
      <c r="E1161" s="73" t="s">
        <v>322</v>
      </c>
      <c r="F1161" s="73" t="s">
        <v>1343</v>
      </c>
    </row>
    <row r="1162" spans="1:6" s="53" customFormat="1" x14ac:dyDescent="0.35">
      <c r="A1162" s="72">
        <v>44119</v>
      </c>
      <c r="B1162" s="73" t="s">
        <v>1380</v>
      </c>
      <c r="C1162" s="74">
        <v>16000</v>
      </c>
      <c r="D1162" s="73" t="s">
        <v>1343</v>
      </c>
      <c r="E1162" s="73" t="s">
        <v>322</v>
      </c>
      <c r="F1162" s="73" t="s">
        <v>1343</v>
      </c>
    </row>
    <row r="1163" spans="1:6" s="53" customFormat="1" x14ac:dyDescent="0.35">
      <c r="A1163" s="72">
        <v>44119</v>
      </c>
      <c r="B1163" s="73" t="s">
        <v>1381</v>
      </c>
      <c r="C1163" s="74">
        <v>16000</v>
      </c>
      <c r="D1163" s="73" t="s">
        <v>1343</v>
      </c>
      <c r="E1163" s="73" t="s">
        <v>322</v>
      </c>
      <c r="F1163" s="73" t="s">
        <v>1343</v>
      </c>
    </row>
    <row r="1164" spans="1:6" s="53" customFormat="1" x14ac:dyDescent="0.35">
      <c r="A1164" s="72">
        <v>44119</v>
      </c>
      <c r="B1164" s="73" t="s">
        <v>1382</v>
      </c>
      <c r="C1164" s="74">
        <v>16000</v>
      </c>
      <c r="D1164" s="73" t="s">
        <v>1343</v>
      </c>
      <c r="E1164" s="73" t="s">
        <v>322</v>
      </c>
      <c r="F1164" s="73" t="s">
        <v>1343</v>
      </c>
    </row>
    <row r="1165" spans="1:6" s="53" customFormat="1" x14ac:dyDescent="0.35">
      <c r="A1165" s="72">
        <v>44119</v>
      </c>
      <c r="B1165" s="73" t="s">
        <v>1383</v>
      </c>
      <c r="C1165" s="74">
        <v>16000</v>
      </c>
      <c r="D1165" s="73" t="s">
        <v>1343</v>
      </c>
      <c r="E1165" s="73" t="s">
        <v>322</v>
      </c>
      <c r="F1165" s="73" t="s">
        <v>1343</v>
      </c>
    </row>
    <row r="1166" spans="1:6" s="53" customFormat="1" x14ac:dyDescent="0.35">
      <c r="A1166" s="72">
        <v>44119</v>
      </c>
      <c r="B1166" s="73" t="s">
        <v>392</v>
      </c>
      <c r="C1166" s="74">
        <v>16000</v>
      </c>
      <c r="D1166" s="73" t="s">
        <v>1343</v>
      </c>
      <c r="E1166" s="73" t="s">
        <v>322</v>
      </c>
      <c r="F1166" s="73" t="s">
        <v>1343</v>
      </c>
    </row>
    <row r="1167" spans="1:6" s="53" customFormat="1" x14ac:dyDescent="0.35">
      <c r="A1167" s="72">
        <v>44119</v>
      </c>
      <c r="B1167" s="73" t="s">
        <v>452</v>
      </c>
      <c r="C1167" s="74">
        <v>16000</v>
      </c>
      <c r="D1167" s="73" t="s">
        <v>1343</v>
      </c>
      <c r="E1167" s="73" t="s">
        <v>322</v>
      </c>
      <c r="F1167" s="73" t="s">
        <v>1343</v>
      </c>
    </row>
    <row r="1168" spans="1:6" s="53" customFormat="1" x14ac:dyDescent="0.35">
      <c r="A1168" s="72">
        <v>44119</v>
      </c>
      <c r="B1168" s="73" t="s">
        <v>1384</v>
      </c>
      <c r="C1168" s="74">
        <v>16000</v>
      </c>
      <c r="D1168" s="73" t="s">
        <v>1343</v>
      </c>
      <c r="E1168" s="73" t="s">
        <v>322</v>
      </c>
      <c r="F1168" s="73" t="s">
        <v>1343</v>
      </c>
    </row>
    <row r="1169" spans="1:6" s="53" customFormat="1" x14ac:dyDescent="0.35">
      <c r="A1169" s="72">
        <v>44119</v>
      </c>
      <c r="B1169" s="73" t="s">
        <v>1385</v>
      </c>
      <c r="C1169" s="74">
        <v>16000</v>
      </c>
      <c r="D1169" s="73" t="s">
        <v>1343</v>
      </c>
      <c r="E1169" s="73" t="s">
        <v>322</v>
      </c>
      <c r="F1169" s="73" t="s">
        <v>1343</v>
      </c>
    </row>
    <row r="1170" spans="1:6" s="53" customFormat="1" x14ac:dyDescent="0.35">
      <c r="A1170" s="72">
        <v>44119</v>
      </c>
      <c r="B1170" s="73" t="s">
        <v>1386</v>
      </c>
      <c r="C1170" s="74">
        <v>16000</v>
      </c>
      <c r="D1170" s="73" t="s">
        <v>1343</v>
      </c>
      <c r="E1170" s="73" t="s">
        <v>322</v>
      </c>
      <c r="F1170" s="73" t="s">
        <v>1343</v>
      </c>
    </row>
    <row r="1171" spans="1:6" s="53" customFormat="1" x14ac:dyDescent="0.35">
      <c r="A1171" s="72">
        <v>44119</v>
      </c>
      <c r="B1171" s="73" t="s">
        <v>1387</v>
      </c>
      <c r="C1171" s="74">
        <v>16000</v>
      </c>
      <c r="D1171" s="73" t="s">
        <v>1343</v>
      </c>
      <c r="E1171" s="73" t="s">
        <v>322</v>
      </c>
      <c r="F1171" s="73" t="s">
        <v>1343</v>
      </c>
    </row>
    <row r="1172" spans="1:6" s="53" customFormat="1" x14ac:dyDescent="0.35">
      <c r="A1172" s="72">
        <v>44119</v>
      </c>
      <c r="B1172" s="73" t="s">
        <v>1388</v>
      </c>
      <c r="C1172" s="74">
        <v>16000</v>
      </c>
      <c r="D1172" s="73" t="s">
        <v>1343</v>
      </c>
      <c r="E1172" s="73" t="s">
        <v>322</v>
      </c>
      <c r="F1172" s="73" t="s">
        <v>1343</v>
      </c>
    </row>
    <row r="1173" spans="1:6" s="53" customFormat="1" x14ac:dyDescent="0.35">
      <c r="A1173" s="72">
        <v>44119</v>
      </c>
      <c r="B1173" s="73" t="s">
        <v>1389</v>
      </c>
      <c r="C1173" s="74">
        <v>16000</v>
      </c>
      <c r="D1173" s="73" t="s">
        <v>1343</v>
      </c>
      <c r="E1173" s="73" t="s">
        <v>322</v>
      </c>
      <c r="F1173" s="73" t="s">
        <v>1343</v>
      </c>
    </row>
    <row r="1174" spans="1:6" s="53" customFormat="1" x14ac:dyDescent="0.35">
      <c r="A1174" s="72">
        <v>44119</v>
      </c>
      <c r="B1174" s="73" t="s">
        <v>1390</v>
      </c>
      <c r="C1174" s="74">
        <v>16000</v>
      </c>
      <c r="D1174" s="73" t="s">
        <v>1343</v>
      </c>
      <c r="E1174" s="73" t="s">
        <v>322</v>
      </c>
      <c r="F1174" s="73" t="s">
        <v>1343</v>
      </c>
    </row>
    <row r="1175" spans="1:6" s="53" customFormat="1" x14ac:dyDescent="0.35">
      <c r="A1175" s="72">
        <v>44119</v>
      </c>
      <c r="B1175" s="73" t="s">
        <v>1391</v>
      </c>
      <c r="C1175" s="74">
        <v>16000</v>
      </c>
      <c r="D1175" s="73" t="s">
        <v>1343</v>
      </c>
      <c r="E1175" s="73" t="s">
        <v>322</v>
      </c>
      <c r="F1175" s="73" t="s">
        <v>1343</v>
      </c>
    </row>
    <row r="1176" spans="1:6" s="53" customFormat="1" x14ac:dyDescent="0.35">
      <c r="A1176" s="72">
        <v>44119</v>
      </c>
      <c r="B1176" s="73" t="s">
        <v>1392</v>
      </c>
      <c r="C1176" s="74">
        <v>16000</v>
      </c>
      <c r="D1176" s="73" t="s">
        <v>1343</v>
      </c>
      <c r="E1176" s="73" t="s">
        <v>322</v>
      </c>
      <c r="F1176" s="73" t="s">
        <v>1343</v>
      </c>
    </row>
    <row r="1177" spans="1:6" s="53" customFormat="1" x14ac:dyDescent="0.35">
      <c r="A1177" s="72">
        <v>44119</v>
      </c>
      <c r="B1177" s="73" t="s">
        <v>1393</v>
      </c>
      <c r="C1177" s="74">
        <v>16000</v>
      </c>
      <c r="D1177" s="73" t="s">
        <v>1343</v>
      </c>
      <c r="E1177" s="73" t="s">
        <v>322</v>
      </c>
      <c r="F1177" s="73" t="s">
        <v>1343</v>
      </c>
    </row>
    <row r="1178" spans="1:6" s="53" customFormat="1" x14ac:dyDescent="0.35">
      <c r="A1178" s="72">
        <v>44119</v>
      </c>
      <c r="B1178" s="73" t="s">
        <v>1394</v>
      </c>
      <c r="C1178" s="74">
        <v>16000</v>
      </c>
      <c r="D1178" s="73" t="s">
        <v>1343</v>
      </c>
      <c r="E1178" s="73" t="s">
        <v>322</v>
      </c>
      <c r="F1178" s="73" t="s">
        <v>1343</v>
      </c>
    </row>
    <row r="1179" spans="1:6" s="53" customFormat="1" x14ac:dyDescent="0.35">
      <c r="A1179" s="72">
        <v>44119</v>
      </c>
      <c r="B1179" s="73" t="s">
        <v>421</v>
      </c>
      <c r="C1179" s="74">
        <v>16000</v>
      </c>
      <c r="D1179" s="73" t="s">
        <v>1343</v>
      </c>
      <c r="E1179" s="73" t="s">
        <v>322</v>
      </c>
      <c r="F1179" s="73" t="s">
        <v>1343</v>
      </c>
    </row>
    <row r="1180" spans="1:6" s="53" customFormat="1" x14ac:dyDescent="0.35">
      <c r="A1180" s="72">
        <v>44119</v>
      </c>
      <c r="B1180" s="73" t="s">
        <v>1395</v>
      </c>
      <c r="C1180" s="74">
        <v>16000</v>
      </c>
      <c r="D1180" s="73" t="s">
        <v>1343</v>
      </c>
      <c r="E1180" s="73" t="s">
        <v>322</v>
      </c>
      <c r="F1180" s="73" t="s">
        <v>1343</v>
      </c>
    </row>
    <row r="1181" spans="1:6" s="53" customFormat="1" x14ac:dyDescent="0.35">
      <c r="A1181" s="72">
        <v>44119</v>
      </c>
      <c r="B1181" s="73" t="s">
        <v>1396</v>
      </c>
      <c r="C1181" s="74">
        <v>16000</v>
      </c>
      <c r="D1181" s="73" t="s">
        <v>1343</v>
      </c>
      <c r="E1181" s="73" t="s">
        <v>322</v>
      </c>
      <c r="F1181" s="73" t="s">
        <v>1343</v>
      </c>
    </row>
    <row r="1182" spans="1:6" s="53" customFormat="1" x14ac:dyDescent="0.35">
      <c r="A1182" s="72">
        <v>44119</v>
      </c>
      <c r="B1182" s="73" t="s">
        <v>1397</v>
      </c>
      <c r="C1182" s="74">
        <v>16754.5</v>
      </c>
      <c r="D1182" s="73" t="s">
        <v>1343</v>
      </c>
      <c r="E1182" s="73" t="s">
        <v>322</v>
      </c>
      <c r="F1182" s="73" t="s">
        <v>1343</v>
      </c>
    </row>
    <row r="1183" spans="1:6" s="53" customFormat="1" x14ac:dyDescent="0.35">
      <c r="A1183" s="72">
        <v>44119</v>
      </c>
      <c r="B1183" s="73" t="s">
        <v>1398</v>
      </c>
      <c r="C1183" s="74">
        <v>17000</v>
      </c>
      <c r="D1183" s="73" t="s">
        <v>1343</v>
      </c>
      <c r="E1183" s="73" t="s">
        <v>322</v>
      </c>
      <c r="F1183" s="73" t="s">
        <v>1343</v>
      </c>
    </row>
    <row r="1184" spans="1:6" s="53" customFormat="1" x14ac:dyDescent="0.35">
      <c r="A1184" s="72">
        <v>44119</v>
      </c>
      <c r="B1184" s="73" t="s">
        <v>1399</v>
      </c>
      <c r="C1184" s="74">
        <v>17155</v>
      </c>
      <c r="D1184" s="73" t="s">
        <v>1343</v>
      </c>
      <c r="E1184" s="73" t="s">
        <v>322</v>
      </c>
      <c r="F1184" s="73" t="s">
        <v>1343</v>
      </c>
    </row>
    <row r="1185" spans="1:6" s="53" customFormat="1" x14ac:dyDescent="0.35">
      <c r="A1185" s="72">
        <v>44119</v>
      </c>
      <c r="B1185" s="73" t="s">
        <v>1400</v>
      </c>
      <c r="C1185" s="74">
        <v>17500</v>
      </c>
      <c r="D1185" s="73" t="s">
        <v>1343</v>
      </c>
      <c r="E1185" s="73" t="s">
        <v>322</v>
      </c>
      <c r="F1185" s="73" t="s">
        <v>1343</v>
      </c>
    </row>
    <row r="1186" spans="1:6" s="53" customFormat="1" x14ac:dyDescent="0.35">
      <c r="A1186" s="72">
        <v>44119</v>
      </c>
      <c r="B1186" s="73" t="s">
        <v>1401</v>
      </c>
      <c r="C1186" s="74">
        <v>18100</v>
      </c>
      <c r="D1186" s="73" t="s">
        <v>1343</v>
      </c>
      <c r="E1186" s="73" t="s">
        <v>322</v>
      </c>
      <c r="F1186" s="73" t="s">
        <v>1343</v>
      </c>
    </row>
    <row r="1187" spans="1:6" s="53" customFormat="1" x14ac:dyDescent="0.35">
      <c r="A1187" s="72">
        <v>44119</v>
      </c>
      <c r="B1187" s="73" t="s">
        <v>1402</v>
      </c>
      <c r="C1187" s="74">
        <v>19572</v>
      </c>
      <c r="D1187" s="73" t="s">
        <v>1343</v>
      </c>
      <c r="E1187" s="73" t="s">
        <v>322</v>
      </c>
      <c r="F1187" s="73" t="s">
        <v>1343</v>
      </c>
    </row>
    <row r="1188" spans="1:6" s="53" customFormat="1" x14ac:dyDescent="0.35">
      <c r="A1188" s="72">
        <v>44119</v>
      </c>
      <c r="B1188" s="73" t="s">
        <v>1403</v>
      </c>
      <c r="C1188" s="74">
        <v>19811</v>
      </c>
      <c r="D1188" s="73" t="s">
        <v>1343</v>
      </c>
      <c r="E1188" s="73" t="s">
        <v>322</v>
      </c>
      <c r="F1188" s="73" t="s">
        <v>1343</v>
      </c>
    </row>
    <row r="1189" spans="1:6" s="53" customFormat="1" x14ac:dyDescent="0.35">
      <c r="A1189" s="72">
        <v>44119</v>
      </c>
      <c r="B1189" s="73" t="s">
        <v>1404</v>
      </c>
      <c r="C1189" s="74">
        <v>19822</v>
      </c>
      <c r="D1189" s="73" t="s">
        <v>1343</v>
      </c>
      <c r="E1189" s="73" t="s">
        <v>322</v>
      </c>
      <c r="F1189" s="73" t="s">
        <v>1343</v>
      </c>
    </row>
    <row r="1190" spans="1:6" s="53" customFormat="1" x14ac:dyDescent="0.35">
      <c r="A1190" s="72">
        <v>44119</v>
      </c>
      <c r="B1190" s="73" t="s">
        <v>1405</v>
      </c>
      <c r="C1190" s="74">
        <v>19850</v>
      </c>
      <c r="D1190" s="73" t="s">
        <v>1343</v>
      </c>
      <c r="E1190" s="73" t="s">
        <v>322</v>
      </c>
      <c r="F1190" s="73" t="s">
        <v>1343</v>
      </c>
    </row>
    <row r="1191" spans="1:6" s="53" customFormat="1" x14ac:dyDescent="0.35">
      <c r="A1191" s="72">
        <v>44119</v>
      </c>
      <c r="B1191" s="73" t="s">
        <v>1406</v>
      </c>
      <c r="C1191" s="74">
        <v>19850</v>
      </c>
      <c r="D1191" s="73" t="s">
        <v>1343</v>
      </c>
      <c r="E1191" s="73" t="s">
        <v>322</v>
      </c>
      <c r="F1191" s="73" t="s">
        <v>1343</v>
      </c>
    </row>
    <row r="1192" spans="1:6" s="53" customFormat="1" x14ac:dyDescent="0.35">
      <c r="A1192" s="72">
        <v>44119</v>
      </c>
      <c r="B1192" s="73" t="s">
        <v>1407</v>
      </c>
      <c r="C1192" s="74">
        <v>19913</v>
      </c>
      <c r="D1192" s="73" t="s">
        <v>1343</v>
      </c>
      <c r="E1192" s="73" t="s">
        <v>322</v>
      </c>
      <c r="F1192" s="73" t="s">
        <v>1343</v>
      </c>
    </row>
    <row r="1193" spans="1:6" s="53" customFormat="1" x14ac:dyDescent="0.35">
      <c r="A1193" s="72">
        <v>44119</v>
      </c>
      <c r="B1193" s="73" t="s">
        <v>1408</v>
      </c>
      <c r="C1193" s="74">
        <v>20000</v>
      </c>
      <c r="D1193" s="73" t="s">
        <v>1343</v>
      </c>
      <c r="E1193" s="73" t="s">
        <v>322</v>
      </c>
      <c r="F1193" s="73" t="s">
        <v>1343</v>
      </c>
    </row>
    <row r="1194" spans="1:6" s="53" customFormat="1" x14ac:dyDescent="0.35">
      <c r="A1194" s="72">
        <v>44119</v>
      </c>
      <c r="B1194" s="73" t="s">
        <v>1409</v>
      </c>
      <c r="C1194" s="74">
        <v>20000</v>
      </c>
      <c r="D1194" s="73" t="s">
        <v>1343</v>
      </c>
      <c r="E1194" s="73" t="s">
        <v>322</v>
      </c>
      <c r="F1194" s="73" t="s">
        <v>1343</v>
      </c>
    </row>
    <row r="1195" spans="1:6" s="53" customFormat="1" x14ac:dyDescent="0.35">
      <c r="A1195" s="72">
        <v>44119</v>
      </c>
      <c r="B1195" s="73" t="s">
        <v>1410</v>
      </c>
      <c r="C1195" s="74">
        <v>20000</v>
      </c>
      <c r="D1195" s="73" t="s">
        <v>1343</v>
      </c>
      <c r="E1195" s="73" t="s">
        <v>322</v>
      </c>
      <c r="F1195" s="73" t="s">
        <v>1343</v>
      </c>
    </row>
    <row r="1196" spans="1:6" s="53" customFormat="1" x14ac:dyDescent="0.35">
      <c r="A1196" s="72">
        <v>44119</v>
      </c>
      <c r="B1196" s="73" t="s">
        <v>1411</v>
      </c>
      <c r="C1196" s="74">
        <v>20000</v>
      </c>
      <c r="D1196" s="73" t="s">
        <v>1343</v>
      </c>
      <c r="E1196" s="73" t="s">
        <v>322</v>
      </c>
      <c r="F1196" s="73" t="s">
        <v>1343</v>
      </c>
    </row>
    <row r="1197" spans="1:6" s="53" customFormat="1" x14ac:dyDescent="0.35">
      <c r="A1197" s="72">
        <v>44119</v>
      </c>
      <c r="B1197" s="73" t="s">
        <v>1412</v>
      </c>
      <c r="C1197" s="74">
        <v>20000</v>
      </c>
      <c r="D1197" s="73" t="s">
        <v>1343</v>
      </c>
      <c r="E1197" s="73" t="s">
        <v>322</v>
      </c>
      <c r="F1197" s="73" t="s">
        <v>1343</v>
      </c>
    </row>
    <row r="1198" spans="1:6" s="53" customFormat="1" x14ac:dyDescent="0.35">
      <c r="A1198" s="72">
        <v>44119</v>
      </c>
      <c r="B1198" s="73" t="s">
        <v>1413</v>
      </c>
      <c r="C1198" s="74">
        <v>20000</v>
      </c>
      <c r="D1198" s="73" t="s">
        <v>1343</v>
      </c>
      <c r="E1198" s="73" t="s">
        <v>322</v>
      </c>
      <c r="F1198" s="73" t="s">
        <v>1343</v>
      </c>
    </row>
    <row r="1199" spans="1:6" s="53" customFormat="1" x14ac:dyDescent="0.35">
      <c r="A1199" s="72">
        <v>44119</v>
      </c>
      <c r="B1199" s="73" t="s">
        <v>1414</v>
      </c>
      <c r="C1199" s="74">
        <v>20000</v>
      </c>
      <c r="D1199" s="73" t="s">
        <v>1343</v>
      </c>
      <c r="E1199" s="73" t="s">
        <v>322</v>
      </c>
      <c r="F1199" s="73" t="s">
        <v>1343</v>
      </c>
    </row>
    <row r="1200" spans="1:6" s="53" customFormat="1" x14ac:dyDescent="0.35">
      <c r="A1200" s="72">
        <v>44119</v>
      </c>
      <c r="B1200" s="73" t="s">
        <v>1415</v>
      </c>
      <c r="C1200" s="74">
        <v>20000</v>
      </c>
      <c r="D1200" s="73" t="s">
        <v>1343</v>
      </c>
      <c r="E1200" s="73" t="s">
        <v>322</v>
      </c>
      <c r="F1200" s="73" t="s">
        <v>1343</v>
      </c>
    </row>
    <row r="1201" spans="1:6" s="53" customFormat="1" x14ac:dyDescent="0.35">
      <c r="A1201" s="72">
        <v>44119</v>
      </c>
      <c r="B1201" s="73" t="s">
        <v>1416</v>
      </c>
      <c r="C1201" s="74">
        <v>20000</v>
      </c>
      <c r="D1201" s="73" t="s">
        <v>1343</v>
      </c>
      <c r="E1201" s="73" t="s">
        <v>322</v>
      </c>
      <c r="F1201" s="73" t="s">
        <v>1343</v>
      </c>
    </row>
    <row r="1202" spans="1:6" s="53" customFormat="1" x14ac:dyDescent="0.35">
      <c r="A1202" s="72">
        <v>44119</v>
      </c>
      <c r="B1202" s="73" t="s">
        <v>1417</v>
      </c>
      <c r="C1202" s="74">
        <v>20000</v>
      </c>
      <c r="D1202" s="73" t="s">
        <v>1343</v>
      </c>
      <c r="E1202" s="73" t="s">
        <v>322</v>
      </c>
      <c r="F1202" s="73" t="s">
        <v>1343</v>
      </c>
    </row>
    <row r="1203" spans="1:6" s="53" customFormat="1" x14ac:dyDescent="0.35">
      <c r="A1203" s="72">
        <v>44119</v>
      </c>
      <c r="B1203" s="73" t="s">
        <v>1418</v>
      </c>
      <c r="C1203" s="74">
        <v>20000</v>
      </c>
      <c r="D1203" s="73" t="s">
        <v>1343</v>
      </c>
      <c r="E1203" s="73" t="s">
        <v>322</v>
      </c>
      <c r="F1203" s="73" t="s">
        <v>1343</v>
      </c>
    </row>
    <row r="1204" spans="1:6" s="53" customFormat="1" x14ac:dyDescent="0.35">
      <c r="A1204" s="72">
        <v>44119</v>
      </c>
      <c r="B1204" s="73" t="s">
        <v>1419</v>
      </c>
      <c r="C1204" s="74">
        <v>20000</v>
      </c>
      <c r="D1204" s="73" t="s">
        <v>1343</v>
      </c>
      <c r="E1204" s="73" t="s">
        <v>322</v>
      </c>
      <c r="F1204" s="73" t="s">
        <v>1343</v>
      </c>
    </row>
    <row r="1205" spans="1:6" s="53" customFormat="1" x14ac:dyDescent="0.35">
      <c r="A1205" s="72">
        <v>44119</v>
      </c>
      <c r="B1205" s="73" t="s">
        <v>1420</v>
      </c>
      <c r="C1205" s="74">
        <v>20000</v>
      </c>
      <c r="D1205" s="73" t="s">
        <v>1343</v>
      </c>
      <c r="E1205" s="73" t="s">
        <v>322</v>
      </c>
      <c r="F1205" s="73" t="s">
        <v>1343</v>
      </c>
    </row>
    <row r="1206" spans="1:6" s="53" customFormat="1" x14ac:dyDescent="0.35">
      <c r="A1206" s="72">
        <v>44119</v>
      </c>
      <c r="B1206" s="73" t="s">
        <v>396</v>
      </c>
      <c r="C1206" s="74">
        <v>20000</v>
      </c>
      <c r="D1206" s="73" t="s">
        <v>1343</v>
      </c>
      <c r="E1206" s="73" t="s">
        <v>322</v>
      </c>
      <c r="F1206" s="73" t="s">
        <v>1343</v>
      </c>
    </row>
    <row r="1207" spans="1:6" s="53" customFormat="1" x14ac:dyDescent="0.35">
      <c r="A1207" s="72">
        <v>44119</v>
      </c>
      <c r="B1207" s="73" t="s">
        <v>1421</v>
      </c>
      <c r="C1207" s="74">
        <v>20000</v>
      </c>
      <c r="D1207" s="73" t="s">
        <v>1343</v>
      </c>
      <c r="E1207" s="73" t="s">
        <v>322</v>
      </c>
      <c r="F1207" s="73" t="s">
        <v>1343</v>
      </c>
    </row>
    <row r="1208" spans="1:6" s="53" customFormat="1" x14ac:dyDescent="0.35">
      <c r="A1208" s="72">
        <v>44119</v>
      </c>
      <c r="B1208" s="73" t="s">
        <v>1422</v>
      </c>
      <c r="C1208" s="74">
        <v>20000</v>
      </c>
      <c r="D1208" s="73" t="s">
        <v>1343</v>
      </c>
      <c r="E1208" s="73" t="s">
        <v>322</v>
      </c>
      <c r="F1208" s="73" t="s">
        <v>1343</v>
      </c>
    </row>
    <row r="1209" spans="1:6" s="53" customFormat="1" x14ac:dyDescent="0.35">
      <c r="A1209" s="72">
        <v>44119</v>
      </c>
      <c r="B1209" s="73" t="s">
        <v>1423</v>
      </c>
      <c r="C1209" s="74">
        <v>20000</v>
      </c>
      <c r="D1209" s="73" t="s">
        <v>1343</v>
      </c>
      <c r="E1209" s="73" t="s">
        <v>322</v>
      </c>
      <c r="F1209" s="73" t="s">
        <v>1343</v>
      </c>
    </row>
    <row r="1210" spans="1:6" s="53" customFormat="1" x14ac:dyDescent="0.35">
      <c r="A1210" s="72">
        <v>44119</v>
      </c>
      <c r="B1210" s="73" t="s">
        <v>1424</v>
      </c>
      <c r="C1210" s="74">
        <v>20000</v>
      </c>
      <c r="D1210" s="73" t="s">
        <v>1343</v>
      </c>
      <c r="E1210" s="73" t="s">
        <v>322</v>
      </c>
      <c r="F1210" s="73" t="s">
        <v>1343</v>
      </c>
    </row>
    <row r="1211" spans="1:6" s="53" customFormat="1" x14ac:dyDescent="0.35">
      <c r="A1211" s="72">
        <v>44119</v>
      </c>
      <c r="B1211" s="73" t="s">
        <v>1425</v>
      </c>
      <c r="C1211" s="74">
        <v>20000</v>
      </c>
      <c r="D1211" s="73" t="s">
        <v>1343</v>
      </c>
      <c r="E1211" s="73" t="s">
        <v>322</v>
      </c>
      <c r="F1211" s="73" t="s">
        <v>1343</v>
      </c>
    </row>
    <row r="1212" spans="1:6" s="53" customFormat="1" x14ac:dyDescent="0.35">
      <c r="A1212" s="72">
        <v>44119</v>
      </c>
      <c r="B1212" s="73" t="s">
        <v>1426</v>
      </c>
      <c r="C1212" s="74">
        <v>20000</v>
      </c>
      <c r="D1212" s="73" t="s">
        <v>1343</v>
      </c>
      <c r="E1212" s="73" t="s">
        <v>322</v>
      </c>
      <c r="F1212" s="73" t="s">
        <v>1343</v>
      </c>
    </row>
    <row r="1213" spans="1:6" s="53" customFormat="1" x14ac:dyDescent="0.35">
      <c r="A1213" s="72">
        <v>44119</v>
      </c>
      <c r="B1213" s="73" t="s">
        <v>1427</v>
      </c>
      <c r="C1213" s="74">
        <v>20000</v>
      </c>
      <c r="D1213" s="73" t="s">
        <v>1343</v>
      </c>
      <c r="E1213" s="73" t="s">
        <v>322</v>
      </c>
      <c r="F1213" s="73" t="s">
        <v>1343</v>
      </c>
    </row>
    <row r="1214" spans="1:6" s="53" customFormat="1" x14ac:dyDescent="0.35">
      <c r="A1214" s="72">
        <v>44119</v>
      </c>
      <c r="B1214" s="73" t="s">
        <v>1428</v>
      </c>
      <c r="C1214" s="74">
        <v>20000</v>
      </c>
      <c r="D1214" s="73" t="s">
        <v>1343</v>
      </c>
      <c r="E1214" s="73" t="s">
        <v>322</v>
      </c>
      <c r="F1214" s="73" t="s">
        <v>1343</v>
      </c>
    </row>
    <row r="1215" spans="1:6" s="53" customFormat="1" x14ac:dyDescent="0.35">
      <c r="A1215" s="72">
        <v>44119</v>
      </c>
      <c r="B1215" s="73" t="s">
        <v>1429</v>
      </c>
      <c r="C1215" s="74">
        <v>20000</v>
      </c>
      <c r="D1215" s="73" t="s">
        <v>1343</v>
      </c>
      <c r="E1215" s="73" t="s">
        <v>322</v>
      </c>
      <c r="F1215" s="73" t="s">
        <v>1343</v>
      </c>
    </row>
    <row r="1216" spans="1:6" s="53" customFormat="1" x14ac:dyDescent="0.35">
      <c r="A1216" s="72">
        <v>44119</v>
      </c>
      <c r="B1216" s="73" t="s">
        <v>1430</v>
      </c>
      <c r="C1216" s="74">
        <v>20000</v>
      </c>
      <c r="D1216" s="73" t="s">
        <v>1343</v>
      </c>
      <c r="E1216" s="73" t="s">
        <v>322</v>
      </c>
      <c r="F1216" s="73" t="s">
        <v>1343</v>
      </c>
    </row>
    <row r="1217" spans="1:6" s="53" customFormat="1" x14ac:dyDescent="0.35">
      <c r="A1217" s="72">
        <v>44119</v>
      </c>
      <c r="B1217" s="73" t="s">
        <v>1431</v>
      </c>
      <c r="C1217" s="74">
        <v>20000</v>
      </c>
      <c r="D1217" s="73" t="s">
        <v>1343</v>
      </c>
      <c r="E1217" s="73" t="s">
        <v>322</v>
      </c>
      <c r="F1217" s="73" t="s">
        <v>1343</v>
      </c>
    </row>
    <row r="1218" spans="1:6" s="53" customFormat="1" x14ac:dyDescent="0.35">
      <c r="A1218" s="72">
        <v>44119</v>
      </c>
      <c r="B1218" s="73" t="s">
        <v>1432</v>
      </c>
      <c r="C1218" s="74">
        <v>20000</v>
      </c>
      <c r="D1218" s="73" t="s">
        <v>1343</v>
      </c>
      <c r="E1218" s="73" t="s">
        <v>322</v>
      </c>
      <c r="F1218" s="73" t="s">
        <v>1343</v>
      </c>
    </row>
    <row r="1219" spans="1:6" s="53" customFormat="1" x14ac:dyDescent="0.35">
      <c r="A1219" s="72">
        <v>44119</v>
      </c>
      <c r="B1219" s="73" t="s">
        <v>1433</v>
      </c>
      <c r="C1219" s="74">
        <v>20000</v>
      </c>
      <c r="D1219" s="73" t="s">
        <v>1343</v>
      </c>
      <c r="E1219" s="73" t="s">
        <v>322</v>
      </c>
      <c r="F1219" s="73" t="s">
        <v>1343</v>
      </c>
    </row>
    <row r="1220" spans="1:6" s="53" customFormat="1" x14ac:dyDescent="0.35">
      <c r="A1220" s="72">
        <v>44119</v>
      </c>
      <c r="B1220" s="73" t="s">
        <v>1434</v>
      </c>
      <c r="C1220" s="74">
        <v>20000</v>
      </c>
      <c r="D1220" s="73" t="s">
        <v>1343</v>
      </c>
      <c r="E1220" s="73" t="s">
        <v>322</v>
      </c>
      <c r="F1220" s="73" t="s">
        <v>1343</v>
      </c>
    </row>
    <row r="1221" spans="1:6" s="53" customFormat="1" x14ac:dyDescent="0.35">
      <c r="A1221" s="72">
        <v>44119</v>
      </c>
      <c r="B1221" s="73" t="s">
        <v>1435</v>
      </c>
      <c r="C1221" s="74">
        <v>20000</v>
      </c>
      <c r="D1221" s="73" t="s">
        <v>1343</v>
      </c>
      <c r="E1221" s="73" t="s">
        <v>322</v>
      </c>
      <c r="F1221" s="73" t="s">
        <v>1343</v>
      </c>
    </row>
    <row r="1222" spans="1:6" s="53" customFormat="1" x14ac:dyDescent="0.35">
      <c r="A1222" s="72">
        <v>44119</v>
      </c>
      <c r="B1222" s="73" t="s">
        <v>1436</v>
      </c>
      <c r="C1222" s="74">
        <v>20000</v>
      </c>
      <c r="D1222" s="73" t="s">
        <v>1343</v>
      </c>
      <c r="E1222" s="73" t="s">
        <v>322</v>
      </c>
      <c r="F1222" s="73" t="s">
        <v>1343</v>
      </c>
    </row>
    <row r="1223" spans="1:6" s="53" customFormat="1" x14ac:dyDescent="0.35">
      <c r="A1223" s="72">
        <v>44119</v>
      </c>
      <c r="B1223" s="73" t="s">
        <v>1437</v>
      </c>
      <c r="C1223" s="74">
        <v>1400</v>
      </c>
      <c r="D1223" s="73" t="s">
        <v>1343</v>
      </c>
      <c r="E1223" s="73" t="s">
        <v>322</v>
      </c>
      <c r="F1223" s="73" t="s">
        <v>1343</v>
      </c>
    </row>
    <row r="1224" spans="1:6" s="53" customFormat="1" x14ac:dyDescent="0.35">
      <c r="A1224" s="72">
        <v>44119</v>
      </c>
      <c r="B1224" s="73" t="s">
        <v>1438</v>
      </c>
      <c r="C1224" s="74">
        <v>1600</v>
      </c>
      <c r="D1224" s="73" t="s">
        <v>1343</v>
      </c>
      <c r="E1224" s="73" t="s">
        <v>322</v>
      </c>
      <c r="F1224" s="73" t="s">
        <v>1343</v>
      </c>
    </row>
    <row r="1225" spans="1:6" s="53" customFormat="1" x14ac:dyDescent="0.35">
      <c r="A1225" s="72">
        <v>44119</v>
      </c>
      <c r="B1225" s="73" t="s">
        <v>1439</v>
      </c>
      <c r="C1225" s="74">
        <v>1900</v>
      </c>
      <c r="D1225" s="73" t="s">
        <v>1343</v>
      </c>
      <c r="E1225" s="73" t="s">
        <v>322</v>
      </c>
      <c r="F1225" s="73" t="s">
        <v>1343</v>
      </c>
    </row>
    <row r="1226" spans="1:6" s="53" customFormat="1" x14ac:dyDescent="0.35">
      <c r="A1226" s="72">
        <v>44119</v>
      </c>
      <c r="B1226" s="73" t="s">
        <v>1440</v>
      </c>
      <c r="C1226" s="74">
        <v>1924.5</v>
      </c>
      <c r="D1226" s="73" t="s">
        <v>1343</v>
      </c>
      <c r="E1226" s="73" t="s">
        <v>322</v>
      </c>
      <c r="F1226" s="73" t="s">
        <v>1343</v>
      </c>
    </row>
    <row r="1227" spans="1:6" s="53" customFormat="1" x14ac:dyDescent="0.35">
      <c r="A1227" s="72">
        <v>44119</v>
      </c>
      <c r="B1227" s="73" t="s">
        <v>1441</v>
      </c>
      <c r="C1227" s="74">
        <v>2000</v>
      </c>
      <c r="D1227" s="73" t="s">
        <v>1343</v>
      </c>
      <c r="E1227" s="73" t="s">
        <v>322</v>
      </c>
      <c r="F1227" s="73" t="s">
        <v>1343</v>
      </c>
    </row>
    <row r="1228" spans="1:6" s="53" customFormat="1" x14ac:dyDescent="0.35">
      <c r="A1228" s="72">
        <v>44119</v>
      </c>
      <c r="B1228" s="73" t="s">
        <v>1442</v>
      </c>
      <c r="C1228" s="74">
        <v>2000</v>
      </c>
      <c r="D1228" s="73" t="s">
        <v>1343</v>
      </c>
      <c r="E1228" s="73" t="s">
        <v>322</v>
      </c>
      <c r="F1228" s="73" t="s">
        <v>1343</v>
      </c>
    </row>
    <row r="1229" spans="1:6" s="53" customFormat="1" x14ac:dyDescent="0.35">
      <c r="A1229" s="72">
        <v>44119</v>
      </c>
      <c r="B1229" s="73" t="s">
        <v>1443</v>
      </c>
      <c r="C1229" s="74">
        <v>2000</v>
      </c>
      <c r="D1229" s="73" t="s">
        <v>1343</v>
      </c>
      <c r="E1229" s="73" t="s">
        <v>322</v>
      </c>
      <c r="F1229" s="73" t="s">
        <v>1343</v>
      </c>
    </row>
    <row r="1230" spans="1:6" s="53" customFormat="1" x14ac:dyDescent="0.35">
      <c r="A1230" s="72">
        <v>44119</v>
      </c>
      <c r="B1230" s="73" t="s">
        <v>1444</v>
      </c>
      <c r="C1230" s="74">
        <v>2000</v>
      </c>
      <c r="D1230" s="73" t="s">
        <v>1343</v>
      </c>
      <c r="E1230" s="73" t="s">
        <v>322</v>
      </c>
      <c r="F1230" s="73" t="s">
        <v>1343</v>
      </c>
    </row>
    <row r="1231" spans="1:6" s="53" customFormat="1" x14ac:dyDescent="0.35">
      <c r="A1231" s="72">
        <v>44119</v>
      </c>
      <c r="B1231" s="73" t="s">
        <v>1445</v>
      </c>
      <c r="C1231" s="74">
        <v>2000</v>
      </c>
      <c r="D1231" s="73" t="s">
        <v>1343</v>
      </c>
      <c r="E1231" s="73" t="s">
        <v>322</v>
      </c>
      <c r="F1231" s="73" t="s">
        <v>1343</v>
      </c>
    </row>
    <row r="1232" spans="1:6" s="53" customFormat="1" x14ac:dyDescent="0.35">
      <c r="A1232" s="72">
        <v>44119</v>
      </c>
      <c r="B1232" s="73" t="s">
        <v>1446</v>
      </c>
      <c r="C1232" s="74">
        <v>2000</v>
      </c>
      <c r="D1232" s="73" t="s">
        <v>1343</v>
      </c>
      <c r="E1232" s="73" t="s">
        <v>322</v>
      </c>
      <c r="F1232" s="73" t="s">
        <v>1343</v>
      </c>
    </row>
    <row r="1233" spans="1:6" s="53" customFormat="1" x14ac:dyDescent="0.35">
      <c r="A1233" s="72">
        <v>44119</v>
      </c>
      <c r="B1233" s="73" t="s">
        <v>1447</v>
      </c>
      <c r="C1233" s="74">
        <v>2000</v>
      </c>
      <c r="D1233" s="73" t="s">
        <v>1343</v>
      </c>
      <c r="E1233" s="73" t="s">
        <v>322</v>
      </c>
      <c r="F1233" s="73" t="s">
        <v>1343</v>
      </c>
    </row>
    <row r="1234" spans="1:6" s="53" customFormat="1" x14ac:dyDescent="0.35">
      <c r="A1234" s="72">
        <v>44119</v>
      </c>
      <c r="B1234" s="73" t="s">
        <v>1448</v>
      </c>
      <c r="C1234" s="74">
        <v>2000</v>
      </c>
      <c r="D1234" s="73" t="s">
        <v>1343</v>
      </c>
      <c r="E1234" s="73" t="s">
        <v>322</v>
      </c>
      <c r="F1234" s="73" t="s">
        <v>1343</v>
      </c>
    </row>
    <row r="1235" spans="1:6" s="53" customFormat="1" x14ac:dyDescent="0.35">
      <c r="A1235" s="72">
        <v>44119</v>
      </c>
      <c r="B1235" s="73" t="s">
        <v>1449</v>
      </c>
      <c r="C1235" s="74">
        <v>2000</v>
      </c>
      <c r="D1235" s="73" t="s">
        <v>1343</v>
      </c>
      <c r="E1235" s="73" t="s">
        <v>322</v>
      </c>
      <c r="F1235" s="73" t="s">
        <v>1343</v>
      </c>
    </row>
    <row r="1236" spans="1:6" s="53" customFormat="1" x14ac:dyDescent="0.35">
      <c r="A1236" s="72">
        <v>44119</v>
      </c>
      <c r="B1236" s="73" t="s">
        <v>1450</v>
      </c>
      <c r="C1236" s="74">
        <v>2000</v>
      </c>
      <c r="D1236" s="73" t="s">
        <v>1343</v>
      </c>
      <c r="E1236" s="73" t="s">
        <v>322</v>
      </c>
      <c r="F1236" s="73" t="s">
        <v>1343</v>
      </c>
    </row>
    <row r="1237" spans="1:6" s="53" customFormat="1" x14ac:dyDescent="0.35">
      <c r="A1237" s="72">
        <v>44119</v>
      </c>
      <c r="B1237" s="73" t="s">
        <v>1451</v>
      </c>
      <c r="C1237" s="74">
        <v>2000</v>
      </c>
      <c r="D1237" s="73" t="s">
        <v>1343</v>
      </c>
      <c r="E1237" s="73" t="s">
        <v>322</v>
      </c>
      <c r="F1237" s="73" t="s">
        <v>1343</v>
      </c>
    </row>
    <row r="1238" spans="1:6" s="53" customFormat="1" x14ac:dyDescent="0.35">
      <c r="A1238" s="72">
        <v>44119</v>
      </c>
      <c r="B1238" s="73" t="s">
        <v>1452</v>
      </c>
      <c r="C1238" s="74">
        <v>2000</v>
      </c>
      <c r="D1238" s="73" t="s">
        <v>1343</v>
      </c>
      <c r="E1238" s="73" t="s">
        <v>322</v>
      </c>
      <c r="F1238" s="73" t="s">
        <v>1343</v>
      </c>
    </row>
    <row r="1239" spans="1:6" s="53" customFormat="1" x14ac:dyDescent="0.35">
      <c r="A1239" s="72">
        <v>44119</v>
      </c>
      <c r="B1239" s="73" t="s">
        <v>1453</v>
      </c>
      <c r="C1239" s="74">
        <v>2000</v>
      </c>
      <c r="D1239" s="73" t="s">
        <v>1343</v>
      </c>
      <c r="E1239" s="73" t="s">
        <v>322</v>
      </c>
      <c r="F1239" s="73" t="s">
        <v>1343</v>
      </c>
    </row>
    <row r="1240" spans="1:6" s="53" customFormat="1" x14ac:dyDescent="0.35">
      <c r="A1240" s="72">
        <v>44119</v>
      </c>
      <c r="B1240" s="73" t="s">
        <v>1454</v>
      </c>
      <c r="C1240" s="74">
        <v>2000</v>
      </c>
      <c r="D1240" s="73" t="s">
        <v>1343</v>
      </c>
      <c r="E1240" s="73" t="s">
        <v>322</v>
      </c>
      <c r="F1240" s="73" t="s">
        <v>1343</v>
      </c>
    </row>
    <row r="1241" spans="1:6" s="53" customFormat="1" x14ac:dyDescent="0.35">
      <c r="A1241" s="72">
        <v>44119</v>
      </c>
      <c r="B1241" s="73" t="s">
        <v>1455</v>
      </c>
      <c r="C1241" s="74">
        <v>2000</v>
      </c>
      <c r="D1241" s="73" t="s">
        <v>1343</v>
      </c>
      <c r="E1241" s="73" t="s">
        <v>322</v>
      </c>
      <c r="F1241" s="73" t="s">
        <v>1343</v>
      </c>
    </row>
    <row r="1242" spans="1:6" s="53" customFormat="1" x14ac:dyDescent="0.35">
      <c r="A1242" s="72">
        <v>44119</v>
      </c>
      <c r="B1242" s="73" t="s">
        <v>1456</v>
      </c>
      <c r="C1242" s="74">
        <v>2000</v>
      </c>
      <c r="D1242" s="73" t="s">
        <v>1343</v>
      </c>
      <c r="E1242" s="73" t="s">
        <v>322</v>
      </c>
      <c r="F1242" s="73" t="s">
        <v>1343</v>
      </c>
    </row>
    <row r="1243" spans="1:6" s="53" customFormat="1" x14ac:dyDescent="0.35">
      <c r="A1243" s="72">
        <v>44119</v>
      </c>
      <c r="B1243" s="73" t="s">
        <v>1457</v>
      </c>
      <c r="C1243" s="74">
        <v>2000</v>
      </c>
      <c r="D1243" s="73" t="s">
        <v>1343</v>
      </c>
      <c r="E1243" s="73" t="s">
        <v>322</v>
      </c>
      <c r="F1243" s="73" t="s">
        <v>1343</v>
      </c>
    </row>
    <row r="1244" spans="1:6" s="53" customFormat="1" x14ac:dyDescent="0.35">
      <c r="A1244" s="72">
        <v>44119</v>
      </c>
      <c r="B1244" s="73" t="s">
        <v>1458</v>
      </c>
      <c r="C1244" s="74">
        <v>2000</v>
      </c>
      <c r="D1244" s="73" t="s">
        <v>1343</v>
      </c>
      <c r="E1244" s="73" t="s">
        <v>322</v>
      </c>
      <c r="F1244" s="73" t="s">
        <v>1343</v>
      </c>
    </row>
    <row r="1245" spans="1:6" s="53" customFormat="1" x14ac:dyDescent="0.35">
      <c r="A1245" s="72">
        <v>44119</v>
      </c>
      <c r="B1245" s="73" t="s">
        <v>1459</v>
      </c>
      <c r="C1245" s="74">
        <v>2000</v>
      </c>
      <c r="D1245" s="73" t="s">
        <v>1343</v>
      </c>
      <c r="E1245" s="73" t="s">
        <v>322</v>
      </c>
      <c r="F1245" s="73" t="s">
        <v>1343</v>
      </c>
    </row>
    <row r="1246" spans="1:6" s="53" customFormat="1" x14ac:dyDescent="0.35">
      <c r="A1246" s="72">
        <v>44119</v>
      </c>
      <c r="B1246" s="73" t="s">
        <v>419</v>
      </c>
      <c r="C1246" s="74">
        <v>2000</v>
      </c>
      <c r="D1246" s="73" t="s">
        <v>1343</v>
      </c>
      <c r="E1246" s="73" t="s">
        <v>322</v>
      </c>
      <c r="F1246" s="73" t="s">
        <v>1343</v>
      </c>
    </row>
    <row r="1247" spans="1:6" s="53" customFormat="1" x14ac:dyDescent="0.35">
      <c r="A1247" s="72">
        <v>44119</v>
      </c>
      <c r="B1247" s="73" t="s">
        <v>1460</v>
      </c>
      <c r="C1247" s="74">
        <v>2000</v>
      </c>
      <c r="D1247" s="73" t="s">
        <v>1343</v>
      </c>
      <c r="E1247" s="73" t="s">
        <v>322</v>
      </c>
      <c r="F1247" s="73" t="s">
        <v>1343</v>
      </c>
    </row>
    <row r="1248" spans="1:6" s="53" customFormat="1" x14ac:dyDescent="0.35">
      <c r="A1248" s="72">
        <v>44119</v>
      </c>
      <c r="B1248" s="73" t="s">
        <v>1461</v>
      </c>
      <c r="C1248" s="74">
        <v>2000</v>
      </c>
      <c r="D1248" s="73" t="s">
        <v>1343</v>
      </c>
      <c r="E1248" s="73" t="s">
        <v>322</v>
      </c>
      <c r="F1248" s="73" t="s">
        <v>1343</v>
      </c>
    </row>
    <row r="1249" spans="1:6" s="53" customFormat="1" x14ac:dyDescent="0.35">
      <c r="A1249" s="72">
        <v>44119</v>
      </c>
      <c r="B1249" s="73" t="s">
        <v>1462</v>
      </c>
      <c r="C1249" s="74">
        <v>2000</v>
      </c>
      <c r="D1249" s="73" t="s">
        <v>1343</v>
      </c>
      <c r="E1249" s="73" t="s">
        <v>322</v>
      </c>
      <c r="F1249" s="73" t="s">
        <v>1343</v>
      </c>
    </row>
    <row r="1250" spans="1:6" s="53" customFormat="1" x14ac:dyDescent="0.35">
      <c r="A1250" s="72">
        <v>44119</v>
      </c>
      <c r="B1250" s="73" t="s">
        <v>1463</v>
      </c>
      <c r="C1250" s="74">
        <v>2000</v>
      </c>
      <c r="D1250" s="73" t="s">
        <v>1343</v>
      </c>
      <c r="E1250" s="73" t="s">
        <v>322</v>
      </c>
      <c r="F1250" s="73" t="s">
        <v>1343</v>
      </c>
    </row>
    <row r="1251" spans="1:6" s="53" customFormat="1" x14ac:dyDescent="0.35">
      <c r="A1251" s="72">
        <v>44119</v>
      </c>
      <c r="B1251" s="73" t="s">
        <v>1464</v>
      </c>
      <c r="C1251" s="74">
        <v>2000</v>
      </c>
      <c r="D1251" s="73" t="s">
        <v>1343</v>
      </c>
      <c r="E1251" s="73" t="s">
        <v>322</v>
      </c>
      <c r="F1251" s="73" t="s">
        <v>1343</v>
      </c>
    </row>
    <row r="1252" spans="1:6" s="53" customFormat="1" x14ac:dyDescent="0.35">
      <c r="A1252" s="72">
        <v>44119</v>
      </c>
      <c r="B1252" s="73" t="s">
        <v>1465</v>
      </c>
      <c r="C1252" s="74">
        <v>2000</v>
      </c>
      <c r="D1252" s="73" t="s">
        <v>1343</v>
      </c>
      <c r="E1252" s="73" t="s">
        <v>322</v>
      </c>
      <c r="F1252" s="73" t="s">
        <v>1343</v>
      </c>
    </row>
    <row r="1253" spans="1:6" s="53" customFormat="1" x14ac:dyDescent="0.35">
      <c r="A1253" s="72">
        <v>44119</v>
      </c>
      <c r="B1253" s="73" t="s">
        <v>1466</v>
      </c>
      <c r="C1253" s="74">
        <v>2000</v>
      </c>
      <c r="D1253" s="73" t="s">
        <v>1343</v>
      </c>
      <c r="E1253" s="73" t="s">
        <v>322</v>
      </c>
      <c r="F1253" s="73" t="s">
        <v>1343</v>
      </c>
    </row>
    <row r="1254" spans="1:6" s="53" customFormat="1" x14ac:dyDescent="0.35">
      <c r="A1254" s="72">
        <v>44119</v>
      </c>
      <c r="B1254" s="73" t="s">
        <v>1467</v>
      </c>
      <c r="C1254" s="74">
        <v>2000</v>
      </c>
      <c r="D1254" s="73" t="s">
        <v>1343</v>
      </c>
      <c r="E1254" s="73" t="s">
        <v>322</v>
      </c>
      <c r="F1254" s="73" t="s">
        <v>1343</v>
      </c>
    </row>
    <row r="1255" spans="1:6" s="53" customFormat="1" x14ac:dyDescent="0.35">
      <c r="A1255" s="72">
        <v>44119</v>
      </c>
      <c r="B1255" s="73" t="s">
        <v>1468</v>
      </c>
      <c r="C1255" s="74">
        <v>2000</v>
      </c>
      <c r="D1255" s="73" t="s">
        <v>1343</v>
      </c>
      <c r="E1255" s="73" t="s">
        <v>322</v>
      </c>
      <c r="F1255" s="73" t="s">
        <v>1343</v>
      </c>
    </row>
    <row r="1256" spans="1:6" s="53" customFormat="1" x14ac:dyDescent="0.35">
      <c r="A1256" s="72">
        <v>44119</v>
      </c>
      <c r="B1256" s="73" t="s">
        <v>1469</v>
      </c>
      <c r="C1256" s="74">
        <v>2000</v>
      </c>
      <c r="D1256" s="73" t="s">
        <v>1343</v>
      </c>
      <c r="E1256" s="73" t="s">
        <v>322</v>
      </c>
      <c r="F1256" s="73" t="s">
        <v>1343</v>
      </c>
    </row>
    <row r="1257" spans="1:6" s="53" customFormat="1" x14ac:dyDescent="0.35">
      <c r="A1257" s="72">
        <v>44119</v>
      </c>
      <c r="B1257" s="73" t="s">
        <v>1470</v>
      </c>
      <c r="C1257" s="74">
        <v>2000</v>
      </c>
      <c r="D1257" s="73" t="s">
        <v>1343</v>
      </c>
      <c r="E1257" s="73" t="s">
        <v>322</v>
      </c>
      <c r="F1257" s="73" t="s">
        <v>1343</v>
      </c>
    </row>
    <row r="1258" spans="1:6" s="53" customFormat="1" x14ac:dyDescent="0.35">
      <c r="A1258" s="72">
        <v>44119</v>
      </c>
      <c r="B1258" s="73" t="s">
        <v>1471</v>
      </c>
      <c r="C1258" s="74">
        <v>2000</v>
      </c>
      <c r="D1258" s="73" t="s">
        <v>1343</v>
      </c>
      <c r="E1258" s="73" t="s">
        <v>322</v>
      </c>
      <c r="F1258" s="73" t="s">
        <v>1343</v>
      </c>
    </row>
    <row r="1259" spans="1:6" s="53" customFormat="1" x14ac:dyDescent="0.35">
      <c r="A1259" s="72">
        <v>44119</v>
      </c>
      <c r="B1259" s="73" t="s">
        <v>1472</v>
      </c>
      <c r="C1259" s="74">
        <v>2000</v>
      </c>
      <c r="D1259" s="73" t="s">
        <v>1343</v>
      </c>
      <c r="E1259" s="73" t="s">
        <v>322</v>
      </c>
      <c r="F1259" s="73" t="s">
        <v>1343</v>
      </c>
    </row>
    <row r="1260" spans="1:6" s="53" customFormat="1" x14ac:dyDescent="0.35">
      <c r="A1260" s="72">
        <v>44119</v>
      </c>
      <c r="B1260" s="73" t="s">
        <v>1473</v>
      </c>
      <c r="C1260" s="74">
        <v>2000</v>
      </c>
      <c r="D1260" s="73" t="s">
        <v>1343</v>
      </c>
      <c r="E1260" s="73" t="s">
        <v>322</v>
      </c>
      <c r="F1260" s="73" t="s">
        <v>1343</v>
      </c>
    </row>
    <row r="1261" spans="1:6" s="53" customFormat="1" x14ac:dyDescent="0.35">
      <c r="A1261" s="72">
        <v>44119</v>
      </c>
      <c r="B1261" s="73" t="s">
        <v>1474</v>
      </c>
      <c r="C1261" s="74">
        <v>2000</v>
      </c>
      <c r="D1261" s="73" t="s">
        <v>1343</v>
      </c>
      <c r="E1261" s="73" t="s">
        <v>322</v>
      </c>
      <c r="F1261" s="73" t="s">
        <v>1343</v>
      </c>
    </row>
    <row r="1262" spans="1:6" s="53" customFormat="1" x14ac:dyDescent="0.35">
      <c r="A1262" s="72">
        <v>44119</v>
      </c>
      <c r="B1262" s="73" t="s">
        <v>1475</v>
      </c>
      <c r="C1262" s="74">
        <v>2000</v>
      </c>
      <c r="D1262" s="73" t="s">
        <v>1343</v>
      </c>
      <c r="E1262" s="73" t="s">
        <v>322</v>
      </c>
      <c r="F1262" s="73" t="s">
        <v>1343</v>
      </c>
    </row>
    <row r="1263" spans="1:6" s="53" customFormat="1" x14ac:dyDescent="0.35">
      <c r="A1263" s="72">
        <v>44119</v>
      </c>
      <c r="B1263" s="73" t="s">
        <v>1476</v>
      </c>
      <c r="C1263" s="74">
        <v>2304</v>
      </c>
      <c r="D1263" s="73" t="s">
        <v>1343</v>
      </c>
      <c r="E1263" s="73" t="s">
        <v>322</v>
      </c>
      <c r="F1263" s="73" t="s">
        <v>1343</v>
      </c>
    </row>
    <row r="1264" spans="1:6" s="53" customFormat="1" x14ac:dyDescent="0.35">
      <c r="A1264" s="72">
        <v>44119</v>
      </c>
      <c r="B1264" s="73" t="s">
        <v>1477</v>
      </c>
      <c r="C1264" s="74">
        <v>3300</v>
      </c>
      <c r="D1264" s="73" t="s">
        <v>1343</v>
      </c>
      <c r="E1264" s="73" t="s">
        <v>322</v>
      </c>
      <c r="F1264" s="73" t="s">
        <v>1343</v>
      </c>
    </row>
    <row r="1265" spans="1:6" s="53" customFormat="1" x14ac:dyDescent="0.35">
      <c r="A1265" s="72">
        <v>44119</v>
      </c>
      <c r="B1265" s="73" t="s">
        <v>1478</v>
      </c>
      <c r="C1265" s="74">
        <v>3556.13</v>
      </c>
      <c r="D1265" s="73" t="s">
        <v>1343</v>
      </c>
      <c r="E1265" s="73" t="s">
        <v>322</v>
      </c>
      <c r="F1265" s="73" t="s">
        <v>1343</v>
      </c>
    </row>
    <row r="1266" spans="1:6" s="53" customFormat="1" x14ac:dyDescent="0.35">
      <c r="A1266" s="72">
        <v>44119</v>
      </c>
      <c r="B1266" s="73" t="s">
        <v>1479</v>
      </c>
      <c r="C1266" s="74">
        <v>3638.4</v>
      </c>
      <c r="D1266" s="73" t="s">
        <v>1343</v>
      </c>
      <c r="E1266" s="73" t="s">
        <v>322</v>
      </c>
      <c r="F1266" s="73" t="s">
        <v>1343</v>
      </c>
    </row>
    <row r="1267" spans="1:6" s="53" customFormat="1" x14ac:dyDescent="0.35">
      <c r="A1267" s="72">
        <v>44119</v>
      </c>
      <c r="B1267" s="73" t="s">
        <v>1480</v>
      </c>
      <c r="C1267" s="74">
        <v>3775</v>
      </c>
      <c r="D1267" s="73" t="s">
        <v>1343</v>
      </c>
      <c r="E1267" s="73" t="s">
        <v>322</v>
      </c>
      <c r="F1267" s="73" t="s">
        <v>1343</v>
      </c>
    </row>
    <row r="1268" spans="1:6" s="53" customFormat="1" x14ac:dyDescent="0.35">
      <c r="A1268" s="72">
        <v>44119</v>
      </c>
      <c r="B1268" s="73" t="s">
        <v>1481</v>
      </c>
      <c r="C1268" s="74">
        <v>3826.4</v>
      </c>
      <c r="D1268" s="73" t="s">
        <v>1343</v>
      </c>
      <c r="E1268" s="73" t="s">
        <v>322</v>
      </c>
      <c r="F1268" s="73" t="s">
        <v>1343</v>
      </c>
    </row>
    <row r="1269" spans="1:6" s="53" customFormat="1" x14ac:dyDescent="0.35">
      <c r="A1269" s="72">
        <v>44119</v>
      </c>
      <c r="B1269" s="73" t="s">
        <v>1482</v>
      </c>
      <c r="C1269" s="74">
        <v>3997.23</v>
      </c>
      <c r="D1269" s="73" t="s">
        <v>1343</v>
      </c>
      <c r="E1269" s="73" t="s">
        <v>322</v>
      </c>
      <c r="F1269" s="73" t="s">
        <v>1343</v>
      </c>
    </row>
    <row r="1270" spans="1:6" s="53" customFormat="1" x14ac:dyDescent="0.35">
      <c r="A1270" s="72">
        <v>44119</v>
      </c>
      <c r="B1270" s="73" t="s">
        <v>1483</v>
      </c>
      <c r="C1270" s="74">
        <v>4040</v>
      </c>
      <c r="D1270" s="73" t="s">
        <v>1343</v>
      </c>
      <c r="E1270" s="73" t="s">
        <v>322</v>
      </c>
      <c r="F1270" s="73" t="s">
        <v>1343</v>
      </c>
    </row>
    <row r="1271" spans="1:6" s="53" customFormat="1" x14ac:dyDescent="0.35">
      <c r="A1271" s="72">
        <v>44119</v>
      </c>
      <c r="B1271" s="73" t="s">
        <v>1484</v>
      </c>
      <c r="C1271" s="74">
        <v>4100</v>
      </c>
      <c r="D1271" s="73" t="s">
        <v>1343</v>
      </c>
      <c r="E1271" s="73" t="s">
        <v>322</v>
      </c>
      <c r="F1271" s="73" t="s">
        <v>1343</v>
      </c>
    </row>
    <row r="1272" spans="1:6" s="53" customFormat="1" x14ac:dyDescent="0.35">
      <c r="A1272" s="72">
        <v>44119</v>
      </c>
      <c r="B1272" s="73" t="s">
        <v>1485</v>
      </c>
      <c r="C1272" s="74">
        <v>4157.6000000000004</v>
      </c>
      <c r="D1272" s="73" t="s">
        <v>1343</v>
      </c>
      <c r="E1272" s="73" t="s">
        <v>322</v>
      </c>
      <c r="F1272" s="73" t="s">
        <v>1343</v>
      </c>
    </row>
    <row r="1273" spans="1:6" s="53" customFormat="1" x14ac:dyDescent="0.35">
      <c r="A1273" s="72">
        <v>44119</v>
      </c>
      <c r="B1273" s="73" t="s">
        <v>1486</v>
      </c>
      <c r="C1273" s="74">
        <v>4300</v>
      </c>
      <c r="D1273" s="73" t="s">
        <v>1343</v>
      </c>
      <c r="E1273" s="73" t="s">
        <v>322</v>
      </c>
      <c r="F1273" s="73" t="s">
        <v>1343</v>
      </c>
    </row>
    <row r="1274" spans="1:6" s="53" customFormat="1" x14ac:dyDescent="0.35">
      <c r="A1274" s="72">
        <v>44119</v>
      </c>
      <c r="B1274" s="73" t="s">
        <v>1487</v>
      </c>
      <c r="C1274" s="74">
        <v>4400</v>
      </c>
      <c r="D1274" s="73" t="s">
        <v>1343</v>
      </c>
      <c r="E1274" s="73" t="s">
        <v>322</v>
      </c>
      <c r="F1274" s="73" t="s">
        <v>1343</v>
      </c>
    </row>
    <row r="1275" spans="1:6" s="53" customFormat="1" x14ac:dyDescent="0.35">
      <c r="A1275" s="72">
        <v>44119</v>
      </c>
      <c r="B1275" s="73" t="s">
        <v>1488</v>
      </c>
      <c r="C1275" s="74">
        <v>4500</v>
      </c>
      <c r="D1275" s="73" t="s">
        <v>1343</v>
      </c>
      <c r="E1275" s="73" t="s">
        <v>322</v>
      </c>
      <c r="F1275" s="73" t="s">
        <v>1343</v>
      </c>
    </row>
    <row r="1276" spans="1:6" s="53" customFormat="1" x14ac:dyDescent="0.35">
      <c r="A1276" s="72">
        <v>44119</v>
      </c>
      <c r="B1276" s="73" t="s">
        <v>1489</v>
      </c>
      <c r="C1276" s="74">
        <v>4523</v>
      </c>
      <c r="D1276" s="73" t="s">
        <v>1343</v>
      </c>
      <c r="E1276" s="73" t="s">
        <v>322</v>
      </c>
      <c r="F1276" s="73" t="s">
        <v>1343</v>
      </c>
    </row>
    <row r="1277" spans="1:6" s="53" customFormat="1" x14ac:dyDescent="0.35">
      <c r="A1277" s="72">
        <v>44119</v>
      </c>
      <c r="B1277" s="73" t="s">
        <v>1490</v>
      </c>
      <c r="C1277" s="74">
        <v>4970</v>
      </c>
      <c r="D1277" s="73" t="s">
        <v>1343</v>
      </c>
      <c r="E1277" s="73" t="s">
        <v>322</v>
      </c>
      <c r="F1277" s="73" t="s">
        <v>1343</v>
      </c>
    </row>
    <row r="1278" spans="1:6" s="53" customFormat="1" x14ac:dyDescent="0.35">
      <c r="A1278" s="72">
        <v>44119</v>
      </c>
      <c r="B1278" s="73" t="s">
        <v>1491</v>
      </c>
      <c r="C1278" s="74">
        <v>5000</v>
      </c>
      <c r="D1278" s="73" t="s">
        <v>1343</v>
      </c>
      <c r="E1278" s="73" t="s">
        <v>322</v>
      </c>
      <c r="F1278" s="73" t="s">
        <v>1343</v>
      </c>
    </row>
    <row r="1279" spans="1:6" s="53" customFormat="1" x14ac:dyDescent="0.35">
      <c r="A1279" s="72">
        <v>44119</v>
      </c>
      <c r="B1279" s="73" t="s">
        <v>1492</v>
      </c>
      <c r="C1279" s="74">
        <v>5000</v>
      </c>
      <c r="D1279" s="73" t="s">
        <v>1343</v>
      </c>
      <c r="E1279" s="73" t="s">
        <v>322</v>
      </c>
      <c r="F1279" s="73" t="s">
        <v>1343</v>
      </c>
    </row>
    <row r="1280" spans="1:6" s="53" customFormat="1" x14ac:dyDescent="0.35">
      <c r="A1280" s="72">
        <v>44119</v>
      </c>
      <c r="B1280" s="73" t="s">
        <v>1493</v>
      </c>
      <c r="C1280" s="74">
        <v>5000</v>
      </c>
      <c r="D1280" s="73" t="s">
        <v>1343</v>
      </c>
      <c r="E1280" s="73" t="s">
        <v>322</v>
      </c>
      <c r="F1280" s="73" t="s">
        <v>1343</v>
      </c>
    </row>
    <row r="1281" spans="1:6" s="53" customFormat="1" x14ac:dyDescent="0.35">
      <c r="A1281" s="72">
        <v>44119</v>
      </c>
      <c r="B1281" s="73" t="s">
        <v>1494</v>
      </c>
      <c r="C1281" s="74">
        <v>5012.5</v>
      </c>
      <c r="D1281" s="73" t="s">
        <v>1343</v>
      </c>
      <c r="E1281" s="73" t="s">
        <v>322</v>
      </c>
      <c r="F1281" s="73" t="s">
        <v>1343</v>
      </c>
    </row>
    <row r="1282" spans="1:6" s="53" customFormat="1" x14ac:dyDescent="0.35">
      <c r="A1282" s="72">
        <v>44119</v>
      </c>
      <c r="B1282" s="73" t="s">
        <v>1495</v>
      </c>
      <c r="C1282" s="74">
        <v>5100</v>
      </c>
      <c r="D1282" s="73" t="s">
        <v>1343</v>
      </c>
      <c r="E1282" s="73" t="s">
        <v>322</v>
      </c>
      <c r="F1282" s="73" t="s">
        <v>1343</v>
      </c>
    </row>
    <row r="1283" spans="1:6" s="53" customFormat="1" x14ac:dyDescent="0.35">
      <c r="A1283" s="72">
        <v>44119</v>
      </c>
      <c r="B1283" s="73" t="s">
        <v>1496</v>
      </c>
      <c r="C1283" s="74">
        <v>5133.6000000000004</v>
      </c>
      <c r="D1283" s="73" t="s">
        <v>1343</v>
      </c>
      <c r="E1283" s="73" t="s">
        <v>322</v>
      </c>
      <c r="F1283" s="73" t="s">
        <v>1343</v>
      </c>
    </row>
    <row r="1284" spans="1:6" s="53" customFormat="1" x14ac:dyDescent="0.35">
      <c r="A1284" s="72">
        <v>44119</v>
      </c>
      <c r="B1284" s="73" t="s">
        <v>1497</v>
      </c>
      <c r="C1284" s="74">
        <v>5368.8</v>
      </c>
      <c r="D1284" s="73" t="s">
        <v>1343</v>
      </c>
      <c r="E1284" s="73" t="s">
        <v>322</v>
      </c>
      <c r="F1284" s="73" t="s">
        <v>1343</v>
      </c>
    </row>
    <row r="1285" spans="1:6" s="53" customFormat="1" x14ac:dyDescent="0.35">
      <c r="A1285" s="72">
        <v>44119</v>
      </c>
      <c r="B1285" s="73" t="s">
        <v>1498</v>
      </c>
      <c r="C1285" s="74">
        <v>5515</v>
      </c>
      <c r="D1285" s="73" t="s">
        <v>1343</v>
      </c>
      <c r="E1285" s="73" t="s">
        <v>322</v>
      </c>
      <c r="F1285" s="73" t="s">
        <v>1343</v>
      </c>
    </row>
    <row r="1286" spans="1:6" s="53" customFormat="1" x14ac:dyDescent="0.35">
      <c r="A1286" s="72">
        <v>44119</v>
      </c>
      <c r="B1286" s="73" t="s">
        <v>1499</v>
      </c>
      <c r="C1286" s="74">
        <v>5562.5</v>
      </c>
      <c r="D1286" s="73" t="s">
        <v>1343</v>
      </c>
      <c r="E1286" s="73" t="s">
        <v>322</v>
      </c>
      <c r="F1286" s="73" t="s">
        <v>1343</v>
      </c>
    </row>
    <row r="1287" spans="1:6" s="53" customFormat="1" x14ac:dyDescent="0.35">
      <c r="A1287" s="72">
        <v>44119</v>
      </c>
      <c r="B1287" s="73" t="s">
        <v>1500</v>
      </c>
      <c r="C1287" s="74">
        <v>5600</v>
      </c>
      <c r="D1287" s="73" t="s">
        <v>1343</v>
      </c>
      <c r="E1287" s="73" t="s">
        <v>322</v>
      </c>
      <c r="F1287" s="73" t="s">
        <v>1343</v>
      </c>
    </row>
    <row r="1288" spans="1:6" s="53" customFormat="1" x14ac:dyDescent="0.35">
      <c r="A1288" s="72">
        <v>44119</v>
      </c>
      <c r="B1288" s="73" t="s">
        <v>1501</v>
      </c>
      <c r="C1288" s="74">
        <v>5689</v>
      </c>
      <c r="D1288" s="73" t="s">
        <v>1343</v>
      </c>
      <c r="E1288" s="73" t="s">
        <v>322</v>
      </c>
      <c r="F1288" s="73" t="s">
        <v>1343</v>
      </c>
    </row>
    <row r="1289" spans="1:6" s="53" customFormat="1" x14ac:dyDescent="0.35">
      <c r="A1289" s="72">
        <v>44119</v>
      </c>
      <c r="B1289" s="73" t="s">
        <v>1502</v>
      </c>
      <c r="C1289" s="74">
        <v>5780</v>
      </c>
      <c r="D1289" s="73" t="s">
        <v>1343</v>
      </c>
      <c r="E1289" s="73" t="s">
        <v>322</v>
      </c>
      <c r="F1289" s="73" t="s">
        <v>1343</v>
      </c>
    </row>
    <row r="1290" spans="1:6" s="53" customFormat="1" x14ac:dyDescent="0.35">
      <c r="A1290" s="72">
        <v>44119</v>
      </c>
      <c r="B1290" s="73" t="s">
        <v>1503</v>
      </c>
      <c r="C1290" s="74">
        <v>6000</v>
      </c>
      <c r="D1290" s="73" t="s">
        <v>1343</v>
      </c>
      <c r="E1290" s="73" t="s">
        <v>322</v>
      </c>
      <c r="F1290" s="73" t="s">
        <v>1343</v>
      </c>
    </row>
    <row r="1291" spans="1:6" s="53" customFormat="1" x14ac:dyDescent="0.35">
      <c r="A1291" s="72">
        <v>44119</v>
      </c>
      <c r="B1291" s="73" t="s">
        <v>373</v>
      </c>
      <c r="C1291" s="74">
        <v>6000</v>
      </c>
      <c r="D1291" s="73" t="s">
        <v>1343</v>
      </c>
      <c r="E1291" s="73" t="s">
        <v>322</v>
      </c>
      <c r="F1291" s="73" t="s">
        <v>1343</v>
      </c>
    </row>
    <row r="1292" spans="1:6" s="53" customFormat="1" x14ac:dyDescent="0.35">
      <c r="A1292" s="72">
        <v>44119</v>
      </c>
      <c r="B1292" s="73" t="s">
        <v>1504</v>
      </c>
      <c r="C1292" s="74">
        <v>6194</v>
      </c>
      <c r="D1292" s="73" t="s">
        <v>1343</v>
      </c>
      <c r="E1292" s="73" t="s">
        <v>322</v>
      </c>
      <c r="F1292" s="73" t="s">
        <v>1343</v>
      </c>
    </row>
    <row r="1293" spans="1:6" s="53" customFormat="1" x14ac:dyDescent="0.35">
      <c r="A1293" s="72">
        <v>44119</v>
      </c>
      <c r="B1293" s="73" t="s">
        <v>1505</v>
      </c>
      <c r="C1293" s="74">
        <v>6315</v>
      </c>
      <c r="D1293" s="73" t="s">
        <v>1343</v>
      </c>
      <c r="E1293" s="73" t="s">
        <v>322</v>
      </c>
      <c r="F1293" s="73" t="s">
        <v>1343</v>
      </c>
    </row>
    <row r="1294" spans="1:6" s="53" customFormat="1" x14ac:dyDescent="0.35">
      <c r="A1294" s="72">
        <v>44119</v>
      </c>
      <c r="B1294" s="73" t="s">
        <v>1506</v>
      </c>
      <c r="C1294" s="74">
        <v>6420</v>
      </c>
      <c r="D1294" s="73" t="s">
        <v>1343</v>
      </c>
      <c r="E1294" s="73" t="s">
        <v>322</v>
      </c>
      <c r="F1294" s="73" t="s">
        <v>1343</v>
      </c>
    </row>
    <row r="1295" spans="1:6" s="53" customFormat="1" x14ac:dyDescent="0.35">
      <c r="A1295" s="72">
        <v>44119</v>
      </c>
      <c r="B1295" s="73" t="s">
        <v>1507</v>
      </c>
      <c r="C1295" s="74">
        <v>6644</v>
      </c>
      <c r="D1295" s="73" t="s">
        <v>1343</v>
      </c>
      <c r="E1295" s="73" t="s">
        <v>322</v>
      </c>
      <c r="F1295" s="73" t="s">
        <v>1343</v>
      </c>
    </row>
    <row r="1296" spans="1:6" s="53" customFormat="1" x14ac:dyDescent="0.35">
      <c r="A1296" s="72">
        <v>44119</v>
      </c>
      <c r="B1296" s="73" t="s">
        <v>1508</v>
      </c>
      <c r="C1296" s="74">
        <v>6650</v>
      </c>
      <c r="D1296" s="73" t="s">
        <v>1343</v>
      </c>
      <c r="E1296" s="73" t="s">
        <v>322</v>
      </c>
      <c r="F1296" s="73" t="s">
        <v>1343</v>
      </c>
    </row>
    <row r="1297" spans="1:6" s="53" customFormat="1" x14ac:dyDescent="0.35">
      <c r="A1297" s="72">
        <v>44119</v>
      </c>
      <c r="B1297" s="73" t="s">
        <v>1509</v>
      </c>
      <c r="C1297" s="74">
        <v>6792.5</v>
      </c>
      <c r="D1297" s="73" t="s">
        <v>1343</v>
      </c>
      <c r="E1297" s="73" t="s">
        <v>322</v>
      </c>
      <c r="F1297" s="73" t="s">
        <v>1343</v>
      </c>
    </row>
    <row r="1298" spans="1:6" s="53" customFormat="1" x14ac:dyDescent="0.35">
      <c r="A1298" s="72">
        <v>44119</v>
      </c>
      <c r="B1298" s="73" t="s">
        <v>1510</v>
      </c>
      <c r="C1298" s="74">
        <v>6943.6</v>
      </c>
      <c r="D1298" s="73" t="s">
        <v>1343</v>
      </c>
      <c r="E1298" s="73" t="s">
        <v>322</v>
      </c>
      <c r="F1298" s="73" t="s">
        <v>1343</v>
      </c>
    </row>
    <row r="1299" spans="1:6" s="53" customFormat="1" x14ac:dyDescent="0.35">
      <c r="A1299" s="72">
        <v>44119</v>
      </c>
      <c r="B1299" s="73" t="s">
        <v>1511</v>
      </c>
      <c r="C1299" s="74">
        <v>7097.5</v>
      </c>
      <c r="D1299" s="73" t="s">
        <v>1343</v>
      </c>
      <c r="E1299" s="73" t="s">
        <v>322</v>
      </c>
      <c r="F1299" s="73" t="s">
        <v>1343</v>
      </c>
    </row>
    <row r="1300" spans="1:6" s="53" customFormat="1" x14ac:dyDescent="0.35">
      <c r="A1300" s="72">
        <v>44119</v>
      </c>
      <c r="B1300" s="73" t="s">
        <v>1512</v>
      </c>
      <c r="C1300" s="74">
        <v>7256.84</v>
      </c>
      <c r="D1300" s="73" t="s">
        <v>1343</v>
      </c>
      <c r="E1300" s="73" t="s">
        <v>322</v>
      </c>
      <c r="F1300" s="73" t="s">
        <v>1343</v>
      </c>
    </row>
    <row r="1301" spans="1:6" s="53" customFormat="1" x14ac:dyDescent="0.35">
      <c r="A1301" s="72">
        <v>44119</v>
      </c>
      <c r="B1301" s="73" t="s">
        <v>1513</v>
      </c>
      <c r="C1301" s="74">
        <v>7384</v>
      </c>
      <c r="D1301" s="73" t="s">
        <v>1343</v>
      </c>
      <c r="E1301" s="73" t="s">
        <v>322</v>
      </c>
      <c r="F1301" s="73" t="s">
        <v>1343</v>
      </c>
    </row>
    <row r="1302" spans="1:6" s="53" customFormat="1" x14ac:dyDescent="0.35">
      <c r="A1302" s="72">
        <v>44119</v>
      </c>
      <c r="B1302" s="73" t="s">
        <v>1514</v>
      </c>
      <c r="C1302" s="74">
        <v>7550</v>
      </c>
      <c r="D1302" s="73" t="s">
        <v>1343</v>
      </c>
      <c r="E1302" s="73" t="s">
        <v>322</v>
      </c>
      <c r="F1302" s="73" t="s">
        <v>1343</v>
      </c>
    </row>
    <row r="1303" spans="1:6" s="53" customFormat="1" x14ac:dyDescent="0.35">
      <c r="A1303" s="72">
        <v>44119</v>
      </c>
      <c r="B1303" s="73" t="s">
        <v>1515</v>
      </c>
      <c r="C1303" s="74">
        <v>7600</v>
      </c>
      <c r="D1303" s="73" t="s">
        <v>1343</v>
      </c>
      <c r="E1303" s="73" t="s">
        <v>322</v>
      </c>
      <c r="F1303" s="73" t="s">
        <v>1343</v>
      </c>
    </row>
    <row r="1304" spans="1:6" s="53" customFormat="1" x14ac:dyDescent="0.35">
      <c r="A1304" s="72">
        <v>44119</v>
      </c>
      <c r="B1304" s="73" t="s">
        <v>1516</v>
      </c>
      <c r="C1304" s="74">
        <v>7680</v>
      </c>
      <c r="D1304" s="73" t="s">
        <v>1343</v>
      </c>
      <c r="E1304" s="73" t="s">
        <v>322</v>
      </c>
      <c r="F1304" s="73" t="s">
        <v>1343</v>
      </c>
    </row>
    <row r="1305" spans="1:6" s="53" customFormat="1" x14ac:dyDescent="0.35">
      <c r="A1305" s="72">
        <v>44119</v>
      </c>
      <c r="B1305" s="73" t="s">
        <v>1517</v>
      </c>
      <c r="C1305" s="74">
        <v>7810</v>
      </c>
      <c r="D1305" s="73" t="s">
        <v>1343</v>
      </c>
      <c r="E1305" s="73" t="s">
        <v>322</v>
      </c>
      <c r="F1305" s="73" t="s">
        <v>1343</v>
      </c>
    </row>
    <row r="1306" spans="1:6" s="53" customFormat="1" x14ac:dyDescent="0.35">
      <c r="A1306" s="72">
        <v>44119</v>
      </c>
      <c r="B1306" s="73" t="s">
        <v>1518</v>
      </c>
      <c r="C1306" s="74">
        <v>7945</v>
      </c>
      <c r="D1306" s="73" t="s">
        <v>1343</v>
      </c>
      <c r="E1306" s="73" t="s">
        <v>322</v>
      </c>
      <c r="F1306" s="73" t="s">
        <v>1343</v>
      </c>
    </row>
    <row r="1307" spans="1:6" s="53" customFormat="1" x14ac:dyDescent="0.35">
      <c r="A1307" s="72">
        <v>44119</v>
      </c>
      <c r="B1307" s="73" t="s">
        <v>1519</v>
      </c>
      <c r="C1307" s="74">
        <v>7991.97</v>
      </c>
      <c r="D1307" s="73" t="s">
        <v>1343</v>
      </c>
      <c r="E1307" s="73" t="s">
        <v>322</v>
      </c>
      <c r="F1307" s="73" t="s">
        <v>1343</v>
      </c>
    </row>
    <row r="1308" spans="1:6" s="53" customFormat="1" x14ac:dyDescent="0.35">
      <c r="A1308" s="72">
        <v>44119</v>
      </c>
      <c r="B1308" s="73" t="s">
        <v>1520</v>
      </c>
      <c r="C1308" s="74">
        <v>8000</v>
      </c>
      <c r="D1308" s="73" t="s">
        <v>1343</v>
      </c>
      <c r="E1308" s="73" t="s">
        <v>322</v>
      </c>
      <c r="F1308" s="73" t="s">
        <v>1343</v>
      </c>
    </row>
    <row r="1309" spans="1:6" s="53" customFormat="1" x14ac:dyDescent="0.35">
      <c r="A1309" s="72">
        <v>44119</v>
      </c>
      <c r="B1309" s="73" t="s">
        <v>1521</v>
      </c>
      <c r="C1309" s="74">
        <v>8000</v>
      </c>
      <c r="D1309" s="73" t="s">
        <v>1343</v>
      </c>
      <c r="E1309" s="73" t="s">
        <v>322</v>
      </c>
      <c r="F1309" s="73" t="s">
        <v>1343</v>
      </c>
    </row>
    <row r="1310" spans="1:6" s="53" customFormat="1" x14ac:dyDescent="0.35">
      <c r="A1310" s="72">
        <v>44119</v>
      </c>
      <c r="B1310" s="73" t="s">
        <v>1522</v>
      </c>
      <c r="C1310" s="74">
        <v>8000</v>
      </c>
      <c r="D1310" s="73" t="s">
        <v>1343</v>
      </c>
      <c r="E1310" s="73" t="s">
        <v>322</v>
      </c>
      <c r="F1310" s="73" t="s">
        <v>1343</v>
      </c>
    </row>
    <row r="1311" spans="1:6" s="53" customFormat="1" x14ac:dyDescent="0.35">
      <c r="A1311" s="72">
        <v>44119</v>
      </c>
      <c r="B1311" s="73" t="s">
        <v>1523</v>
      </c>
      <c r="C1311" s="74">
        <v>8000</v>
      </c>
      <c r="D1311" s="73" t="s">
        <v>1343</v>
      </c>
      <c r="E1311" s="73" t="s">
        <v>322</v>
      </c>
      <c r="F1311" s="73" t="s">
        <v>1343</v>
      </c>
    </row>
    <row r="1312" spans="1:6" s="53" customFormat="1" x14ac:dyDescent="0.35">
      <c r="A1312" s="72">
        <v>44119</v>
      </c>
      <c r="B1312" s="73" t="s">
        <v>1524</v>
      </c>
      <c r="C1312" s="74">
        <v>8016</v>
      </c>
      <c r="D1312" s="73" t="s">
        <v>1343</v>
      </c>
      <c r="E1312" s="73" t="s">
        <v>322</v>
      </c>
      <c r="F1312" s="73" t="s">
        <v>1343</v>
      </c>
    </row>
    <row r="1313" spans="1:6" s="53" customFormat="1" x14ac:dyDescent="0.35">
      <c r="A1313" s="72">
        <v>44119</v>
      </c>
      <c r="B1313" s="73" t="s">
        <v>1525</v>
      </c>
      <c r="C1313" s="74">
        <v>8125</v>
      </c>
      <c r="D1313" s="73" t="s">
        <v>1343</v>
      </c>
      <c r="E1313" s="73" t="s">
        <v>322</v>
      </c>
      <c r="F1313" s="73" t="s">
        <v>1343</v>
      </c>
    </row>
    <row r="1314" spans="1:6" s="53" customFormat="1" x14ac:dyDescent="0.35">
      <c r="A1314" s="72">
        <v>44119</v>
      </c>
      <c r="B1314" s="73" t="s">
        <v>409</v>
      </c>
      <c r="C1314" s="74">
        <v>8218</v>
      </c>
      <c r="D1314" s="73" t="s">
        <v>1343</v>
      </c>
      <c r="E1314" s="73" t="s">
        <v>322</v>
      </c>
      <c r="F1314" s="73" t="s">
        <v>1343</v>
      </c>
    </row>
    <row r="1315" spans="1:6" s="53" customFormat="1" x14ac:dyDescent="0.35">
      <c r="A1315" s="72">
        <v>44119</v>
      </c>
      <c r="B1315" s="73" t="s">
        <v>1526</v>
      </c>
      <c r="C1315" s="74">
        <v>8540.5</v>
      </c>
      <c r="D1315" s="73" t="s">
        <v>1343</v>
      </c>
      <c r="E1315" s="73" t="s">
        <v>322</v>
      </c>
      <c r="F1315" s="73" t="s">
        <v>1343</v>
      </c>
    </row>
    <row r="1316" spans="1:6" s="53" customFormat="1" x14ac:dyDescent="0.35">
      <c r="A1316" s="72">
        <v>44119</v>
      </c>
      <c r="B1316" s="73" t="s">
        <v>1527</v>
      </c>
      <c r="C1316" s="74">
        <v>8700</v>
      </c>
      <c r="D1316" s="73" t="s">
        <v>1343</v>
      </c>
      <c r="E1316" s="73" t="s">
        <v>322</v>
      </c>
      <c r="F1316" s="73" t="s">
        <v>1343</v>
      </c>
    </row>
    <row r="1317" spans="1:6" s="53" customFormat="1" x14ac:dyDescent="0.35">
      <c r="A1317" s="72">
        <v>44119</v>
      </c>
      <c r="B1317" s="73" t="s">
        <v>1528</v>
      </c>
      <c r="C1317" s="74">
        <v>8763</v>
      </c>
      <c r="D1317" s="73" t="s">
        <v>1343</v>
      </c>
      <c r="E1317" s="73" t="s">
        <v>322</v>
      </c>
      <c r="F1317" s="73" t="s">
        <v>1343</v>
      </c>
    </row>
    <row r="1318" spans="1:6" s="53" customFormat="1" x14ac:dyDescent="0.35">
      <c r="A1318" s="72">
        <v>44119</v>
      </c>
      <c r="B1318" s="73" t="s">
        <v>1529</v>
      </c>
      <c r="C1318" s="74">
        <v>8800</v>
      </c>
      <c r="D1318" s="73" t="s">
        <v>1343</v>
      </c>
      <c r="E1318" s="73" t="s">
        <v>322</v>
      </c>
      <c r="F1318" s="73" t="s">
        <v>1343</v>
      </c>
    </row>
    <row r="1319" spans="1:6" s="53" customFormat="1" x14ac:dyDescent="0.35">
      <c r="A1319" s="72">
        <v>44119</v>
      </c>
      <c r="B1319" s="73" t="s">
        <v>1530</v>
      </c>
      <c r="C1319" s="74">
        <v>9158</v>
      </c>
      <c r="D1319" s="73" t="s">
        <v>1343</v>
      </c>
      <c r="E1319" s="73" t="s">
        <v>322</v>
      </c>
      <c r="F1319" s="73" t="s">
        <v>1343</v>
      </c>
    </row>
    <row r="1320" spans="1:6" s="53" customFormat="1" x14ac:dyDescent="0.35">
      <c r="A1320" s="72">
        <v>44119</v>
      </c>
      <c r="B1320" s="73" t="s">
        <v>1531</v>
      </c>
      <c r="C1320" s="74">
        <v>9320</v>
      </c>
      <c r="D1320" s="73" t="s">
        <v>1343</v>
      </c>
      <c r="E1320" s="73" t="s">
        <v>322</v>
      </c>
      <c r="F1320" s="73" t="s">
        <v>1343</v>
      </c>
    </row>
    <row r="1321" spans="1:6" s="53" customFormat="1" x14ac:dyDescent="0.35">
      <c r="A1321" s="72">
        <v>44119</v>
      </c>
      <c r="B1321" s="73" t="s">
        <v>1532</v>
      </c>
      <c r="C1321" s="74">
        <v>9477.2000000000007</v>
      </c>
      <c r="D1321" s="73" t="s">
        <v>1343</v>
      </c>
      <c r="E1321" s="73" t="s">
        <v>322</v>
      </c>
      <c r="F1321" s="73" t="s">
        <v>1343</v>
      </c>
    </row>
    <row r="1322" spans="1:6" s="53" customFormat="1" x14ac:dyDescent="0.35">
      <c r="A1322" s="72">
        <v>44119</v>
      </c>
      <c r="B1322" s="73" t="s">
        <v>1533</v>
      </c>
      <c r="C1322" s="74">
        <v>9500</v>
      </c>
      <c r="D1322" s="73" t="s">
        <v>1343</v>
      </c>
      <c r="E1322" s="73" t="s">
        <v>322</v>
      </c>
      <c r="F1322" s="73" t="s">
        <v>1343</v>
      </c>
    </row>
    <row r="1323" spans="1:6" s="53" customFormat="1" x14ac:dyDescent="0.35">
      <c r="A1323" s="72">
        <v>44119</v>
      </c>
      <c r="B1323" s="73" t="s">
        <v>1534</v>
      </c>
      <c r="C1323" s="74">
        <v>9545</v>
      </c>
      <c r="D1323" s="73" t="s">
        <v>1343</v>
      </c>
      <c r="E1323" s="73" t="s">
        <v>322</v>
      </c>
      <c r="F1323" s="73" t="s">
        <v>1343</v>
      </c>
    </row>
    <row r="1324" spans="1:6" s="53" customFormat="1" x14ac:dyDescent="0.35">
      <c r="A1324" s="72">
        <v>44119</v>
      </c>
      <c r="B1324" s="73" t="s">
        <v>1535</v>
      </c>
      <c r="C1324" s="74">
        <v>9717</v>
      </c>
      <c r="D1324" s="73" t="s">
        <v>1343</v>
      </c>
      <c r="E1324" s="73" t="s">
        <v>322</v>
      </c>
      <c r="F1324" s="73" t="s">
        <v>1343</v>
      </c>
    </row>
    <row r="1325" spans="1:6" s="53" customFormat="1" x14ac:dyDescent="0.35">
      <c r="A1325" s="72">
        <v>44119</v>
      </c>
      <c r="B1325" s="73" t="s">
        <v>1536</v>
      </c>
      <c r="C1325" s="74">
        <v>9830</v>
      </c>
      <c r="D1325" s="73" t="s">
        <v>1343</v>
      </c>
      <c r="E1325" s="73" t="s">
        <v>322</v>
      </c>
      <c r="F1325" s="73" t="s">
        <v>1343</v>
      </c>
    </row>
    <row r="1326" spans="1:6" s="53" customFormat="1" x14ac:dyDescent="0.35">
      <c r="A1326" s="72">
        <v>44119</v>
      </c>
      <c r="B1326" s="73" t="s">
        <v>1537</v>
      </c>
      <c r="C1326" s="74">
        <v>10000</v>
      </c>
      <c r="D1326" s="73" t="s">
        <v>1343</v>
      </c>
      <c r="E1326" s="73" t="s">
        <v>322</v>
      </c>
      <c r="F1326" s="73" t="s">
        <v>1343</v>
      </c>
    </row>
    <row r="1327" spans="1:6" s="53" customFormat="1" x14ac:dyDescent="0.35">
      <c r="A1327" s="72">
        <v>44119</v>
      </c>
      <c r="B1327" s="73" t="s">
        <v>1538</v>
      </c>
      <c r="C1327" s="74">
        <v>10000</v>
      </c>
      <c r="D1327" s="73" t="s">
        <v>1343</v>
      </c>
      <c r="E1327" s="73" t="s">
        <v>322</v>
      </c>
      <c r="F1327" s="73" t="s">
        <v>1343</v>
      </c>
    </row>
    <row r="1328" spans="1:6" s="53" customFormat="1" x14ac:dyDescent="0.35">
      <c r="A1328" s="72">
        <v>44119</v>
      </c>
      <c r="B1328" s="73" t="s">
        <v>1539</v>
      </c>
      <c r="C1328" s="74">
        <v>10000</v>
      </c>
      <c r="D1328" s="73" t="s">
        <v>1343</v>
      </c>
      <c r="E1328" s="73" t="s">
        <v>322</v>
      </c>
      <c r="F1328" s="73" t="s">
        <v>1343</v>
      </c>
    </row>
    <row r="1329" spans="1:6" s="53" customFormat="1" x14ac:dyDescent="0.35">
      <c r="A1329" s="72">
        <v>44119</v>
      </c>
      <c r="B1329" s="73" t="s">
        <v>1540</v>
      </c>
      <c r="C1329" s="74">
        <v>10000</v>
      </c>
      <c r="D1329" s="73" t="s">
        <v>1343</v>
      </c>
      <c r="E1329" s="73" t="s">
        <v>322</v>
      </c>
      <c r="F1329" s="73" t="s">
        <v>1343</v>
      </c>
    </row>
    <row r="1330" spans="1:6" s="53" customFormat="1" x14ac:dyDescent="0.35">
      <c r="A1330" s="72">
        <v>44119</v>
      </c>
      <c r="B1330" s="73" t="s">
        <v>1541</v>
      </c>
      <c r="C1330" s="74">
        <v>10093.5</v>
      </c>
      <c r="D1330" s="73" t="s">
        <v>1343</v>
      </c>
      <c r="E1330" s="73" t="s">
        <v>322</v>
      </c>
      <c r="F1330" s="73" t="s">
        <v>1343</v>
      </c>
    </row>
    <row r="1331" spans="1:6" s="53" customFormat="1" x14ac:dyDescent="0.35">
      <c r="A1331" s="72">
        <v>44119</v>
      </c>
      <c r="B1331" s="73" t="s">
        <v>1542</v>
      </c>
      <c r="C1331" s="74">
        <v>10100</v>
      </c>
      <c r="D1331" s="73" t="s">
        <v>1343</v>
      </c>
      <c r="E1331" s="73" t="s">
        <v>322</v>
      </c>
      <c r="F1331" s="73" t="s">
        <v>1343</v>
      </c>
    </row>
    <row r="1332" spans="1:6" s="53" customFormat="1" x14ac:dyDescent="0.35">
      <c r="A1332" s="72">
        <v>44119</v>
      </c>
      <c r="B1332" s="73" t="s">
        <v>1543</v>
      </c>
      <c r="C1332" s="74">
        <v>10109.6</v>
      </c>
      <c r="D1332" s="73" t="s">
        <v>1343</v>
      </c>
      <c r="E1332" s="73" t="s">
        <v>322</v>
      </c>
      <c r="F1332" s="73" t="s">
        <v>1343</v>
      </c>
    </row>
    <row r="1333" spans="1:6" s="53" customFormat="1" x14ac:dyDescent="0.35">
      <c r="A1333" s="72">
        <v>44119</v>
      </c>
      <c r="B1333" s="73" t="s">
        <v>1544</v>
      </c>
      <c r="C1333" s="74">
        <v>10245</v>
      </c>
      <c r="D1333" s="73" t="s">
        <v>1343</v>
      </c>
      <c r="E1333" s="73" t="s">
        <v>322</v>
      </c>
      <c r="F1333" s="73" t="s">
        <v>1343</v>
      </c>
    </row>
    <row r="1334" spans="1:6" s="53" customFormat="1" x14ac:dyDescent="0.35">
      <c r="A1334" s="72">
        <v>44119</v>
      </c>
      <c r="B1334" s="73" t="s">
        <v>1545</v>
      </c>
      <c r="C1334" s="74">
        <v>10325</v>
      </c>
      <c r="D1334" s="73" t="s">
        <v>1343</v>
      </c>
      <c r="E1334" s="73" t="s">
        <v>322</v>
      </c>
      <c r="F1334" s="73" t="s">
        <v>1343</v>
      </c>
    </row>
    <row r="1335" spans="1:6" s="53" customFormat="1" x14ac:dyDescent="0.35">
      <c r="A1335" s="72">
        <v>44119</v>
      </c>
      <c r="B1335" s="73" t="s">
        <v>1546</v>
      </c>
      <c r="C1335" s="74">
        <v>10350</v>
      </c>
      <c r="D1335" s="73" t="s">
        <v>1343</v>
      </c>
      <c r="E1335" s="73" t="s">
        <v>322</v>
      </c>
      <c r="F1335" s="73" t="s">
        <v>1343</v>
      </c>
    </row>
    <row r="1336" spans="1:6" s="53" customFormat="1" x14ac:dyDescent="0.35">
      <c r="A1336" s="72">
        <v>44119</v>
      </c>
      <c r="B1336" s="73" t="s">
        <v>423</v>
      </c>
      <c r="C1336" s="74">
        <v>10406</v>
      </c>
      <c r="D1336" s="73" t="s">
        <v>1343</v>
      </c>
      <c r="E1336" s="73" t="s">
        <v>322</v>
      </c>
      <c r="F1336" s="73" t="s">
        <v>1343</v>
      </c>
    </row>
    <row r="1337" spans="1:6" s="53" customFormat="1" x14ac:dyDescent="0.35">
      <c r="A1337" s="72">
        <v>44119</v>
      </c>
      <c r="B1337" s="73" t="s">
        <v>1547</v>
      </c>
      <c r="C1337" s="74">
        <v>10522</v>
      </c>
      <c r="D1337" s="73" t="s">
        <v>1343</v>
      </c>
      <c r="E1337" s="73" t="s">
        <v>322</v>
      </c>
      <c r="F1337" s="73" t="s">
        <v>1343</v>
      </c>
    </row>
    <row r="1338" spans="1:6" s="53" customFormat="1" x14ac:dyDescent="0.35">
      <c r="A1338" s="72">
        <v>44119</v>
      </c>
      <c r="B1338" s="73" t="s">
        <v>1548</v>
      </c>
      <c r="C1338" s="74">
        <v>10560</v>
      </c>
      <c r="D1338" s="73" t="s">
        <v>1343</v>
      </c>
      <c r="E1338" s="73" t="s">
        <v>322</v>
      </c>
      <c r="F1338" s="73" t="s">
        <v>1343</v>
      </c>
    </row>
    <row r="1339" spans="1:6" s="53" customFormat="1" x14ac:dyDescent="0.35">
      <c r="A1339" s="72">
        <v>44119</v>
      </c>
      <c r="B1339" s="73" t="s">
        <v>1549</v>
      </c>
      <c r="C1339" s="74">
        <v>10652.99</v>
      </c>
      <c r="D1339" s="73" t="s">
        <v>1343</v>
      </c>
      <c r="E1339" s="73" t="s">
        <v>322</v>
      </c>
      <c r="F1339" s="73" t="s">
        <v>1343</v>
      </c>
    </row>
    <row r="1340" spans="1:6" s="53" customFormat="1" x14ac:dyDescent="0.35">
      <c r="A1340" s="72">
        <v>44119</v>
      </c>
      <c r="B1340" s="73" t="s">
        <v>1550</v>
      </c>
      <c r="C1340" s="74">
        <v>10708</v>
      </c>
      <c r="D1340" s="73" t="s">
        <v>1343</v>
      </c>
      <c r="E1340" s="73" t="s">
        <v>322</v>
      </c>
      <c r="F1340" s="73" t="s">
        <v>1343</v>
      </c>
    </row>
    <row r="1341" spans="1:6" s="53" customFormat="1" x14ac:dyDescent="0.35">
      <c r="A1341" s="72">
        <v>44119</v>
      </c>
      <c r="B1341" s="73" t="s">
        <v>1551</v>
      </c>
      <c r="C1341" s="74">
        <v>10907</v>
      </c>
      <c r="D1341" s="73" t="s">
        <v>1343</v>
      </c>
      <c r="E1341" s="73" t="s">
        <v>322</v>
      </c>
      <c r="F1341" s="73" t="s">
        <v>1343</v>
      </c>
    </row>
    <row r="1342" spans="1:6" s="53" customFormat="1" x14ac:dyDescent="0.35">
      <c r="A1342" s="72">
        <v>44119</v>
      </c>
      <c r="B1342" s="73" t="s">
        <v>1552</v>
      </c>
      <c r="C1342" s="74">
        <v>11086.4</v>
      </c>
      <c r="D1342" s="73" t="s">
        <v>1343</v>
      </c>
      <c r="E1342" s="73" t="s">
        <v>322</v>
      </c>
      <c r="F1342" s="73" t="s">
        <v>1343</v>
      </c>
    </row>
    <row r="1343" spans="1:6" s="53" customFormat="1" x14ac:dyDescent="0.35">
      <c r="A1343" s="72">
        <v>44119</v>
      </c>
      <c r="B1343" s="73" t="s">
        <v>1553</v>
      </c>
      <c r="C1343" s="74">
        <v>11097</v>
      </c>
      <c r="D1343" s="73" t="s">
        <v>1343</v>
      </c>
      <c r="E1343" s="73" t="s">
        <v>322</v>
      </c>
      <c r="F1343" s="73" t="s">
        <v>1343</v>
      </c>
    </row>
    <row r="1344" spans="1:6" s="53" customFormat="1" x14ac:dyDescent="0.35">
      <c r="A1344" s="72">
        <v>44119</v>
      </c>
      <c r="B1344" s="73" t="s">
        <v>1554</v>
      </c>
      <c r="C1344" s="74">
        <v>11291.2</v>
      </c>
      <c r="D1344" s="73" t="s">
        <v>1343</v>
      </c>
      <c r="E1344" s="73" t="s">
        <v>322</v>
      </c>
      <c r="F1344" s="73" t="s">
        <v>1343</v>
      </c>
    </row>
    <row r="1345" spans="1:6" s="53" customFormat="1" x14ac:dyDescent="0.35">
      <c r="A1345" s="72">
        <v>44119</v>
      </c>
      <c r="B1345" s="73" t="s">
        <v>1555</v>
      </c>
      <c r="C1345" s="74">
        <v>11412.8</v>
      </c>
      <c r="D1345" s="73" t="s">
        <v>1343</v>
      </c>
      <c r="E1345" s="73" t="s">
        <v>322</v>
      </c>
      <c r="F1345" s="73" t="s">
        <v>1343</v>
      </c>
    </row>
    <row r="1346" spans="1:6" s="53" customFormat="1" x14ac:dyDescent="0.35">
      <c r="A1346" s="72">
        <v>44119</v>
      </c>
      <c r="B1346" s="73" t="s">
        <v>372</v>
      </c>
      <c r="C1346" s="74">
        <v>11570</v>
      </c>
      <c r="D1346" s="73" t="s">
        <v>1343</v>
      </c>
      <c r="E1346" s="73" t="s">
        <v>322</v>
      </c>
      <c r="F1346" s="73" t="s">
        <v>1343</v>
      </c>
    </row>
    <row r="1347" spans="1:6" s="53" customFormat="1" x14ac:dyDescent="0.35">
      <c r="A1347" s="72">
        <v>44119</v>
      </c>
      <c r="B1347" s="73" t="s">
        <v>1556</v>
      </c>
      <c r="C1347" s="74">
        <v>11638</v>
      </c>
      <c r="D1347" s="73" t="s">
        <v>1343</v>
      </c>
      <c r="E1347" s="73" t="s">
        <v>322</v>
      </c>
      <c r="F1347" s="73" t="s">
        <v>1343</v>
      </c>
    </row>
    <row r="1348" spans="1:6" s="53" customFormat="1" x14ac:dyDescent="0.35">
      <c r="A1348" s="72">
        <v>44119</v>
      </c>
      <c r="B1348" s="73" t="s">
        <v>1557</v>
      </c>
      <c r="C1348" s="74">
        <v>11752</v>
      </c>
      <c r="D1348" s="73" t="s">
        <v>1343</v>
      </c>
      <c r="E1348" s="73" t="s">
        <v>322</v>
      </c>
      <c r="F1348" s="73" t="s">
        <v>1343</v>
      </c>
    </row>
    <row r="1349" spans="1:6" s="53" customFormat="1" x14ac:dyDescent="0.35">
      <c r="A1349" s="72">
        <v>44119</v>
      </c>
      <c r="B1349" s="73" t="s">
        <v>1558</v>
      </c>
      <c r="C1349" s="74">
        <v>11806.4</v>
      </c>
      <c r="D1349" s="73" t="s">
        <v>1343</v>
      </c>
      <c r="E1349" s="73" t="s">
        <v>322</v>
      </c>
      <c r="F1349" s="73" t="s">
        <v>1343</v>
      </c>
    </row>
    <row r="1350" spans="1:6" s="53" customFormat="1" x14ac:dyDescent="0.35">
      <c r="A1350" s="72">
        <v>44119</v>
      </c>
      <c r="B1350" s="73" t="s">
        <v>1559</v>
      </c>
      <c r="C1350" s="74">
        <v>11834</v>
      </c>
      <c r="D1350" s="73" t="s">
        <v>1343</v>
      </c>
      <c r="E1350" s="73" t="s">
        <v>322</v>
      </c>
      <c r="F1350" s="73" t="s">
        <v>1343</v>
      </c>
    </row>
    <row r="1351" spans="1:6" s="53" customFormat="1" x14ac:dyDescent="0.35">
      <c r="A1351" s="72">
        <v>44119</v>
      </c>
      <c r="B1351" s="73" t="s">
        <v>1560</v>
      </c>
      <c r="C1351" s="74">
        <v>11839</v>
      </c>
      <c r="D1351" s="73" t="s">
        <v>1343</v>
      </c>
      <c r="E1351" s="73" t="s">
        <v>322</v>
      </c>
      <c r="F1351" s="73" t="s">
        <v>1343</v>
      </c>
    </row>
    <row r="1352" spans="1:6" s="53" customFormat="1" x14ac:dyDescent="0.35">
      <c r="A1352" s="72">
        <v>44119</v>
      </c>
      <c r="B1352" s="73" t="s">
        <v>1561</v>
      </c>
      <c r="C1352" s="74">
        <v>12000</v>
      </c>
      <c r="D1352" s="73" t="s">
        <v>1343</v>
      </c>
      <c r="E1352" s="73" t="s">
        <v>322</v>
      </c>
      <c r="F1352" s="73" t="s">
        <v>1343</v>
      </c>
    </row>
    <row r="1353" spans="1:6" s="53" customFormat="1" x14ac:dyDescent="0.35">
      <c r="A1353" s="72">
        <v>44119</v>
      </c>
      <c r="B1353" s="73" t="s">
        <v>425</v>
      </c>
      <c r="C1353" s="74">
        <v>12000</v>
      </c>
      <c r="D1353" s="73" t="s">
        <v>1343</v>
      </c>
      <c r="E1353" s="73" t="s">
        <v>322</v>
      </c>
      <c r="F1353" s="73" t="s">
        <v>1343</v>
      </c>
    </row>
    <row r="1354" spans="1:6" s="53" customFormat="1" x14ac:dyDescent="0.35">
      <c r="A1354" s="72">
        <v>44119</v>
      </c>
      <c r="B1354" s="73" t="s">
        <v>1562</v>
      </c>
      <c r="C1354" s="74">
        <v>12000</v>
      </c>
      <c r="D1354" s="73" t="s">
        <v>1343</v>
      </c>
      <c r="E1354" s="73" t="s">
        <v>322</v>
      </c>
      <c r="F1354" s="73" t="s">
        <v>1343</v>
      </c>
    </row>
    <row r="1355" spans="1:6" s="53" customFormat="1" x14ac:dyDescent="0.35">
      <c r="A1355" s="72">
        <v>44119</v>
      </c>
      <c r="B1355" s="73" t="s">
        <v>1563</v>
      </c>
      <c r="C1355" s="74">
        <v>12000</v>
      </c>
      <c r="D1355" s="73" t="s">
        <v>1343</v>
      </c>
      <c r="E1355" s="73" t="s">
        <v>322</v>
      </c>
      <c r="F1355" s="73" t="s">
        <v>1343</v>
      </c>
    </row>
    <row r="1356" spans="1:6" s="53" customFormat="1" x14ac:dyDescent="0.35">
      <c r="A1356" s="72">
        <v>44119</v>
      </c>
      <c r="B1356" s="73" t="s">
        <v>1564</v>
      </c>
      <c r="C1356" s="74">
        <v>12044</v>
      </c>
      <c r="D1356" s="73" t="s">
        <v>1343</v>
      </c>
      <c r="E1356" s="73" t="s">
        <v>322</v>
      </c>
      <c r="F1356" s="73" t="s">
        <v>1343</v>
      </c>
    </row>
    <row r="1357" spans="1:6" s="53" customFormat="1" x14ac:dyDescent="0.35">
      <c r="A1357" s="72">
        <v>44119</v>
      </c>
      <c r="B1357" s="73" t="s">
        <v>1565</v>
      </c>
      <c r="C1357" s="74">
        <v>12120</v>
      </c>
      <c r="D1357" s="73" t="s">
        <v>1343</v>
      </c>
      <c r="E1357" s="73" t="s">
        <v>322</v>
      </c>
      <c r="F1357" s="73" t="s">
        <v>1343</v>
      </c>
    </row>
    <row r="1358" spans="1:6" s="53" customFormat="1" x14ac:dyDescent="0.35">
      <c r="A1358" s="72">
        <v>44119</v>
      </c>
      <c r="B1358" s="73" t="s">
        <v>1566</v>
      </c>
      <c r="C1358" s="74">
        <v>12400</v>
      </c>
      <c r="D1358" s="73" t="s">
        <v>1343</v>
      </c>
      <c r="E1358" s="73" t="s">
        <v>322</v>
      </c>
      <c r="F1358" s="73" t="s">
        <v>1343</v>
      </c>
    </row>
    <row r="1359" spans="1:6" s="53" customFormat="1" x14ac:dyDescent="0.35">
      <c r="A1359" s="72">
        <v>44119</v>
      </c>
      <c r="B1359" s="73" t="s">
        <v>1567</v>
      </c>
      <c r="C1359" s="74">
        <v>12500</v>
      </c>
      <c r="D1359" s="73" t="s">
        <v>1343</v>
      </c>
      <c r="E1359" s="73" t="s">
        <v>322</v>
      </c>
      <c r="F1359" s="73" t="s">
        <v>1343</v>
      </c>
    </row>
    <row r="1360" spans="1:6" s="53" customFormat="1" x14ac:dyDescent="0.35">
      <c r="A1360" s="72">
        <v>44119</v>
      </c>
      <c r="B1360" s="73" t="s">
        <v>1568</v>
      </c>
      <c r="C1360" s="74">
        <v>12570</v>
      </c>
      <c r="D1360" s="73" t="s">
        <v>1343</v>
      </c>
      <c r="E1360" s="73" t="s">
        <v>322</v>
      </c>
      <c r="F1360" s="73" t="s">
        <v>1343</v>
      </c>
    </row>
    <row r="1361" spans="1:6" s="53" customFormat="1" x14ac:dyDescent="0.35">
      <c r="A1361" s="72">
        <v>44119</v>
      </c>
      <c r="B1361" s="73" t="s">
        <v>1569</v>
      </c>
      <c r="C1361" s="74">
        <v>12662.8</v>
      </c>
      <c r="D1361" s="73" t="s">
        <v>1343</v>
      </c>
      <c r="E1361" s="73" t="s">
        <v>322</v>
      </c>
      <c r="F1361" s="73" t="s">
        <v>1343</v>
      </c>
    </row>
    <row r="1362" spans="1:6" s="53" customFormat="1" x14ac:dyDescent="0.35">
      <c r="A1362" s="72">
        <v>44119</v>
      </c>
      <c r="B1362" s="73" t="s">
        <v>1570</v>
      </c>
      <c r="C1362" s="74">
        <v>12800</v>
      </c>
      <c r="D1362" s="73" t="s">
        <v>1343</v>
      </c>
      <c r="E1362" s="73" t="s">
        <v>322</v>
      </c>
      <c r="F1362" s="73" t="s">
        <v>1343</v>
      </c>
    </row>
    <row r="1363" spans="1:6" s="53" customFormat="1" x14ac:dyDescent="0.35">
      <c r="A1363" s="72">
        <v>44119</v>
      </c>
      <c r="B1363" s="73" t="s">
        <v>1571</v>
      </c>
      <c r="C1363" s="74">
        <v>12863</v>
      </c>
      <c r="D1363" s="73" t="s">
        <v>1343</v>
      </c>
      <c r="E1363" s="73" t="s">
        <v>322</v>
      </c>
      <c r="F1363" s="73" t="s">
        <v>1343</v>
      </c>
    </row>
    <row r="1364" spans="1:6" s="53" customFormat="1" x14ac:dyDescent="0.35">
      <c r="A1364" s="72">
        <v>44119</v>
      </c>
      <c r="B1364" s="73" t="s">
        <v>1572</v>
      </c>
      <c r="C1364" s="74">
        <v>13000</v>
      </c>
      <c r="D1364" s="73" t="s">
        <v>1343</v>
      </c>
      <c r="E1364" s="73" t="s">
        <v>322</v>
      </c>
      <c r="F1364" s="73" t="s">
        <v>1343</v>
      </c>
    </row>
    <row r="1365" spans="1:6" s="53" customFormat="1" x14ac:dyDescent="0.35">
      <c r="A1365" s="72">
        <v>44119</v>
      </c>
      <c r="B1365" s="73" t="s">
        <v>1573</v>
      </c>
      <c r="C1365" s="74">
        <v>13025</v>
      </c>
      <c r="D1365" s="73" t="s">
        <v>1343</v>
      </c>
      <c r="E1365" s="73" t="s">
        <v>322</v>
      </c>
      <c r="F1365" s="73" t="s">
        <v>1343</v>
      </c>
    </row>
    <row r="1366" spans="1:6" s="53" customFormat="1" x14ac:dyDescent="0.35">
      <c r="A1366" s="72">
        <v>44119</v>
      </c>
      <c r="B1366" s="73" t="s">
        <v>1574</v>
      </c>
      <c r="C1366" s="74">
        <v>13150</v>
      </c>
      <c r="D1366" s="73" t="s">
        <v>1343</v>
      </c>
      <c r="E1366" s="73" t="s">
        <v>322</v>
      </c>
      <c r="F1366" s="73" t="s">
        <v>1343</v>
      </c>
    </row>
    <row r="1367" spans="1:6" s="53" customFormat="1" x14ac:dyDescent="0.35">
      <c r="A1367" s="72">
        <v>44119</v>
      </c>
      <c r="B1367" s="73" t="s">
        <v>1575</v>
      </c>
      <c r="C1367" s="74">
        <v>13163.5</v>
      </c>
      <c r="D1367" s="73" t="s">
        <v>1343</v>
      </c>
      <c r="E1367" s="73" t="s">
        <v>322</v>
      </c>
      <c r="F1367" s="73" t="s">
        <v>1343</v>
      </c>
    </row>
    <row r="1368" spans="1:6" s="53" customFormat="1" x14ac:dyDescent="0.35">
      <c r="A1368" s="72">
        <v>44119</v>
      </c>
      <c r="B1368" s="73" t="s">
        <v>1576</v>
      </c>
      <c r="C1368" s="74">
        <v>13198</v>
      </c>
      <c r="D1368" s="73" t="s">
        <v>1343</v>
      </c>
      <c r="E1368" s="73" t="s">
        <v>322</v>
      </c>
      <c r="F1368" s="73" t="s">
        <v>1343</v>
      </c>
    </row>
    <row r="1369" spans="1:6" s="53" customFormat="1" x14ac:dyDescent="0.35">
      <c r="A1369" s="72">
        <v>44119</v>
      </c>
      <c r="B1369" s="73" t="s">
        <v>1577</v>
      </c>
      <c r="C1369" s="74">
        <v>13319</v>
      </c>
      <c r="D1369" s="73" t="s">
        <v>1343</v>
      </c>
      <c r="E1369" s="73" t="s">
        <v>322</v>
      </c>
      <c r="F1369" s="73" t="s">
        <v>1343</v>
      </c>
    </row>
    <row r="1370" spans="1:6" s="53" customFormat="1" x14ac:dyDescent="0.35">
      <c r="A1370" s="72">
        <v>44119</v>
      </c>
      <c r="B1370" s="73" t="s">
        <v>1578</v>
      </c>
      <c r="C1370" s="74">
        <v>13400</v>
      </c>
      <c r="D1370" s="73" t="s">
        <v>1343</v>
      </c>
      <c r="E1370" s="73" t="s">
        <v>322</v>
      </c>
      <c r="F1370" s="73" t="s">
        <v>1343</v>
      </c>
    </row>
    <row r="1371" spans="1:6" s="53" customFormat="1" x14ac:dyDescent="0.35">
      <c r="A1371" s="72">
        <v>44119</v>
      </c>
      <c r="B1371" s="73" t="s">
        <v>1579</v>
      </c>
      <c r="C1371" s="74">
        <v>13771</v>
      </c>
      <c r="D1371" s="73" t="s">
        <v>1343</v>
      </c>
      <c r="E1371" s="73" t="s">
        <v>322</v>
      </c>
      <c r="F1371" s="73" t="s">
        <v>1343</v>
      </c>
    </row>
    <row r="1372" spans="1:6" s="53" customFormat="1" x14ac:dyDescent="0.35">
      <c r="A1372" s="72">
        <v>44119</v>
      </c>
      <c r="B1372" s="73" t="s">
        <v>1580</v>
      </c>
      <c r="C1372" s="74">
        <v>13880</v>
      </c>
      <c r="D1372" s="73" t="s">
        <v>1343</v>
      </c>
      <c r="E1372" s="73" t="s">
        <v>322</v>
      </c>
      <c r="F1372" s="73" t="s">
        <v>1343</v>
      </c>
    </row>
    <row r="1373" spans="1:6" s="53" customFormat="1" x14ac:dyDescent="0.35">
      <c r="A1373" s="72">
        <v>44119</v>
      </c>
      <c r="B1373" s="73" t="s">
        <v>1581</v>
      </c>
      <c r="C1373" s="74">
        <v>14000</v>
      </c>
      <c r="D1373" s="73" t="s">
        <v>1343</v>
      </c>
      <c r="E1373" s="73" t="s">
        <v>322</v>
      </c>
      <c r="F1373" s="73" t="s">
        <v>1343</v>
      </c>
    </row>
    <row r="1374" spans="1:6" s="53" customFormat="1" x14ac:dyDescent="0.35">
      <c r="A1374" s="72">
        <v>44119</v>
      </c>
      <c r="B1374" s="73" t="s">
        <v>1582</v>
      </c>
      <c r="C1374" s="74">
        <v>14000</v>
      </c>
      <c r="D1374" s="73" t="s">
        <v>1343</v>
      </c>
      <c r="E1374" s="73" t="s">
        <v>322</v>
      </c>
      <c r="F1374" s="73" t="s">
        <v>1343</v>
      </c>
    </row>
    <row r="1375" spans="1:6" s="53" customFormat="1" x14ac:dyDescent="0.35">
      <c r="A1375" s="72">
        <v>44119</v>
      </c>
      <c r="B1375" s="73" t="s">
        <v>1583</v>
      </c>
      <c r="C1375" s="74">
        <v>14050</v>
      </c>
      <c r="D1375" s="73" t="s">
        <v>1343</v>
      </c>
      <c r="E1375" s="73" t="s">
        <v>322</v>
      </c>
      <c r="F1375" s="73" t="s">
        <v>1343</v>
      </c>
    </row>
    <row r="1376" spans="1:6" s="53" customFormat="1" x14ac:dyDescent="0.35">
      <c r="A1376" s="72">
        <v>44119</v>
      </c>
      <c r="B1376" s="73" t="s">
        <v>1584</v>
      </c>
      <c r="C1376" s="74">
        <v>14251.5</v>
      </c>
      <c r="D1376" s="73" t="s">
        <v>1343</v>
      </c>
      <c r="E1376" s="73" t="s">
        <v>322</v>
      </c>
      <c r="F1376" s="73" t="s">
        <v>1343</v>
      </c>
    </row>
    <row r="1377" spans="1:6" s="53" customFormat="1" x14ac:dyDescent="0.35">
      <c r="A1377" s="72">
        <v>44119</v>
      </c>
      <c r="B1377" s="73" t="s">
        <v>1585</v>
      </c>
      <c r="C1377" s="74">
        <v>14400</v>
      </c>
      <c r="D1377" s="73" t="s">
        <v>1343</v>
      </c>
      <c r="E1377" s="73" t="s">
        <v>322</v>
      </c>
      <c r="F1377" s="73" t="s">
        <v>1343</v>
      </c>
    </row>
    <row r="1378" spans="1:6" s="53" customFormat="1" x14ac:dyDescent="0.35">
      <c r="A1378" s="72">
        <v>44119</v>
      </c>
      <c r="B1378" s="73" t="s">
        <v>1586</v>
      </c>
      <c r="C1378" s="74">
        <v>14407.5</v>
      </c>
      <c r="D1378" s="73" t="s">
        <v>1343</v>
      </c>
      <c r="E1378" s="73" t="s">
        <v>322</v>
      </c>
      <c r="F1378" s="73" t="s">
        <v>1343</v>
      </c>
    </row>
    <row r="1379" spans="1:6" s="53" customFormat="1" x14ac:dyDescent="0.35">
      <c r="A1379" s="72">
        <v>44119</v>
      </c>
      <c r="B1379" s="73" t="s">
        <v>1587</v>
      </c>
      <c r="C1379" s="74">
        <v>14504</v>
      </c>
      <c r="D1379" s="73" t="s">
        <v>1343</v>
      </c>
      <c r="E1379" s="73" t="s">
        <v>322</v>
      </c>
      <c r="F1379" s="73" t="s">
        <v>1343</v>
      </c>
    </row>
    <row r="1380" spans="1:6" s="53" customFormat="1" x14ac:dyDescent="0.35">
      <c r="A1380" s="72">
        <v>44119</v>
      </c>
      <c r="B1380" s="73" t="s">
        <v>1588</v>
      </c>
      <c r="C1380" s="74">
        <v>14534.4</v>
      </c>
      <c r="D1380" s="73" t="s">
        <v>1343</v>
      </c>
      <c r="E1380" s="73" t="s">
        <v>322</v>
      </c>
      <c r="F1380" s="73" t="s">
        <v>1343</v>
      </c>
    </row>
    <row r="1381" spans="1:6" s="53" customFormat="1" x14ac:dyDescent="0.35">
      <c r="A1381" s="72">
        <v>44119</v>
      </c>
      <c r="B1381" s="73" t="s">
        <v>1589</v>
      </c>
      <c r="C1381" s="74">
        <v>14600</v>
      </c>
      <c r="D1381" s="73" t="s">
        <v>1343</v>
      </c>
      <c r="E1381" s="73" t="s">
        <v>322</v>
      </c>
      <c r="F1381" s="73" t="s">
        <v>1343</v>
      </c>
    </row>
    <row r="1382" spans="1:6" s="53" customFormat="1" x14ac:dyDescent="0.35">
      <c r="A1382" s="72">
        <v>44119</v>
      </c>
      <c r="B1382" s="73" t="s">
        <v>1590</v>
      </c>
      <c r="C1382" s="74">
        <v>14633.18</v>
      </c>
      <c r="D1382" s="73" t="s">
        <v>1343</v>
      </c>
      <c r="E1382" s="73" t="s">
        <v>322</v>
      </c>
      <c r="F1382" s="73" t="s">
        <v>1343</v>
      </c>
    </row>
    <row r="1383" spans="1:6" s="53" customFormat="1" x14ac:dyDescent="0.35">
      <c r="A1383" s="72">
        <v>44119</v>
      </c>
      <c r="B1383" s="73" t="s">
        <v>1591</v>
      </c>
      <c r="C1383" s="74">
        <v>14707</v>
      </c>
      <c r="D1383" s="73" t="s">
        <v>1343</v>
      </c>
      <c r="E1383" s="73" t="s">
        <v>322</v>
      </c>
      <c r="F1383" s="73" t="s">
        <v>1343</v>
      </c>
    </row>
    <row r="1384" spans="1:6" s="53" customFormat="1" x14ac:dyDescent="0.35">
      <c r="A1384" s="72">
        <v>44119</v>
      </c>
      <c r="B1384" s="73" t="s">
        <v>1592</v>
      </c>
      <c r="C1384" s="74">
        <v>14750</v>
      </c>
      <c r="D1384" s="73" t="s">
        <v>1343</v>
      </c>
      <c r="E1384" s="73" t="s">
        <v>322</v>
      </c>
      <c r="F1384" s="73" t="s">
        <v>1343</v>
      </c>
    </row>
    <row r="1385" spans="1:6" s="53" customFormat="1" x14ac:dyDescent="0.35">
      <c r="A1385" s="72">
        <v>44119</v>
      </c>
      <c r="B1385" s="73" t="s">
        <v>1593</v>
      </c>
      <c r="C1385" s="74">
        <v>14800</v>
      </c>
      <c r="D1385" s="73" t="s">
        <v>1343</v>
      </c>
      <c r="E1385" s="73" t="s">
        <v>322</v>
      </c>
      <c r="F1385" s="73" t="s">
        <v>1343</v>
      </c>
    </row>
    <row r="1386" spans="1:6" s="53" customFormat="1" x14ac:dyDescent="0.35">
      <c r="A1386" s="72">
        <v>44119</v>
      </c>
      <c r="B1386" s="73" t="s">
        <v>1594</v>
      </c>
      <c r="C1386" s="74">
        <v>14850</v>
      </c>
      <c r="D1386" s="73" t="s">
        <v>1343</v>
      </c>
      <c r="E1386" s="73" t="s">
        <v>322</v>
      </c>
      <c r="F1386" s="73" t="s">
        <v>1343</v>
      </c>
    </row>
    <row r="1387" spans="1:6" s="53" customFormat="1" x14ac:dyDescent="0.35">
      <c r="A1387" s="72">
        <v>44119</v>
      </c>
      <c r="B1387" s="73" t="s">
        <v>1595</v>
      </c>
      <c r="C1387" s="74">
        <v>14852</v>
      </c>
      <c r="D1387" s="73" t="s">
        <v>1343</v>
      </c>
      <c r="E1387" s="73" t="s">
        <v>322</v>
      </c>
      <c r="F1387" s="73" t="s">
        <v>1343</v>
      </c>
    </row>
    <row r="1388" spans="1:6" s="53" customFormat="1" x14ac:dyDescent="0.35">
      <c r="A1388" s="72">
        <v>44119</v>
      </c>
      <c r="B1388" s="73" t="s">
        <v>1596</v>
      </c>
      <c r="C1388" s="74">
        <v>14928</v>
      </c>
      <c r="D1388" s="73" t="s">
        <v>1343</v>
      </c>
      <c r="E1388" s="73" t="s">
        <v>322</v>
      </c>
      <c r="F1388" s="73" t="s">
        <v>1343</v>
      </c>
    </row>
    <row r="1389" spans="1:6" s="53" customFormat="1" x14ac:dyDescent="0.35">
      <c r="A1389" s="72">
        <v>44119</v>
      </c>
      <c r="B1389" s="73" t="s">
        <v>1597</v>
      </c>
      <c r="C1389" s="74">
        <v>15000</v>
      </c>
      <c r="D1389" s="73" t="s">
        <v>1343</v>
      </c>
      <c r="E1389" s="73" t="s">
        <v>322</v>
      </c>
      <c r="F1389" s="73" t="s">
        <v>1343</v>
      </c>
    </row>
    <row r="1390" spans="1:6" s="53" customFormat="1" x14ac:dyDescent="0.35">
      <c r="A1390" s="72">
        <v>44119</v>
      </c>
      <c r="B1390" s="73" t="s">
        <v>461</v>
      </c>
      <c r="C1390" s="74">
        <v>15000</v>
      </c>
      <c r="D1390" s="73" t="s">
        <v>1343</v>
      </c>
      <c r="E1390" s="73" t="s">
        <v>322</v>
      </c>
      <c r="F1390" s="73" t="s">
        <v>1343</v>
      </c>
    </row>
    <row r="1391" spans="1:6" s="53" customFormat="1" x14ac:dyDescent="0.35">
      <c r="A1391" s="72">
        <v>44119</v>
      </c>
      <c r="B1391" s="73" t="s">
        <v>1598</v>
      </c>
      <c r="C1391" s="74">
        <v>15000</v>
      </c>
      <c r="D1391" s="73" t="s">
        <v>1343</v>
      </c>
      <c r="E1391" s="73" t="s">
        <v>322</v>
      </c>
      <c r="F1391" s="73" t="s">
        <v>1343</v>
      </c>
    </row>
    <row r="1392" spans="1:6" s="53" customFormat="1" x14ac:dyDescent="0.35">
      <c r="A1392" s="72">
        <v>44119</v>
      </c>
      <c r="B1392" s="73" t="s">
        <v>1599</v>
      </c>
      <c r="C1392" s="74">
        <v>15000</v>
      </c>
      <c r="D1392" s="73" t="s">
        <v>1343</v>
      </c>
      <c r="E1392" s="73" t="s">
        <v>322</v>
      </c>
      <c r="F1392" s="73" t="s">
        <v>1343</v>
      </c>
    </row>
    <row r="1393" spans="1:6" s="53" customFormat="1" x14ac:dyDescent="0.35">
      <c r="A1393" s="72">
        <v>44119</v>
      </c>
      <c r="B1393" s="73" t="s">
        <v>1600</v>
      </c>
      <c r="C1393" s="74">
        <v>15000</v>
      </c>
      <c r="D1393" s="73" t="s">
        <v>1343</v>
      </c>
      <c r="E1393" s="73" t="s">
        <v>322</v>
      </c>
      <c r="F1393" s="73" t="s">
        <v>1343</v>
      </c>
    </row>
    <row r="1394" spans="1:6" s="53" customFormat="1" x14ac:dyDescent="0.35">
      <c r="A1394" s="72">
        <v>44119</v>
      </c>
      <c r="B1394" s="73" t="s">
        <v>1601</v>
      </c>
      <c r="C1394" s="74">
        <v>15000</v>
      </c>
      <c r="D1394" s="73" t="s">
        <v>1343</v>
      </c>
      <c r="E1394" s="73" t="s">
        <v>322</v>
      </c>
      <c r="F1394" s="73" t="s">
        <v>1343</v>
      </c>
    </row>
    <row r="1395" spans="1:6" s="53" customFormat="1" x14ac:dyDescent="0.35">
      <c r="A1395" s="72">
        <v>44119</v>
      </c>
      <c r="B1395" s="73" t="s">
        <v>1602</v>
      </c>
      <c r="C1395" s="74">
        <v>15043</v>
      </c>
      <c r="D1395" s="73" t="s">
        <v>1343</v>
      </c>
      <c r="E1395" s="73" t="s">
        <v>322</v>
      </c>
      <c r="F1395" s="73" t="s">
        <v>1343</v>
      </c>
    </row>
    <row r="1396" spans="1:6" s="53" customFormat="1" x14ac:dyDescent="0.35">
      <c r="A1396" s="72">
        <v>44119</v>
      </c>
      <c r="B1396" s="73" t="s">
        <v>1603</v>
      </c>
      <c r="C1396" s="74">
        <v>15174.85</v>
      </c>
      <c r="D1396" s="73" t="s">
        <v>1343</v>
      </c>
      <c r="E1396" s="73" t="s">
        <v>322</v>
      </c>
      <c r="F1396" s="73" t="s">
        <v>1343</v>
      </c>
    </row>
    <row r="1397" spans="1:6" s="53" customFormat="1" x14ac:dyDescent="0.35">
      <c r="A1397" s="72">
        <v>44119</v>
      </c>
      <c r="B1397" s="73" t="s">
        <v>1604</v>
      </c>
      <c r="C1397" s="74">
        <v>15197</v>
      </c>
      <c r="D1397" s="73" t="s">
        <v>1343</v>
      </c>
      <c r="E1397" s="73" t="s">
        <v>322</v>
      </c>
      <c r="F1397" s="73" t="s">
        <v>1343</v>
      </c>
    </row>
    <row r="1398" spans="1:6" s="53" customFormat="1" x14ac:dyDescent="0.35">
      <c r="A1398" s="72">
        <v>44119</v>
      </c>
      <c r="B1398" s="73" t="s">
        <v>1605</v>
      </c>
      <c r="C1398" s="74">
        <v>15200</v>
      </c>
      <c r="D1398" s="73" t="s">
        <v>1343</v>
      </c>
      <c r="E1398" s="73" t="s">
        <v>322</v>
      </c>
      <c r="F1398" s="73" t="s">
        <v>1343</v>
      </c>
    </row>
    <row r="1399" spans="1:6" s="53" customFormat="1" x14ac:dyDescent="0.35">
      <c r="A1399" s="72">
        <v>44119</v>
      </c>
      <c r="B1399" s="73" t="s">
        <v>1606</v>
      </c>
      <c r="C1399" s="74">
        <v>15204</v>
      </c>
      <c r="D1399" s="73" t="s">
        <v>1343</v>
      </c>
      <c r="E1399" s="73" t="s">
        <v>322</v>
      </c>
      <c r="F1399" s="73" t="s">
        <v>1343</v>
      </c>
    </row>
    <row r="1400" spans="1:6" s="53" customFormat="1" x14ac:dyDescent="0.35">
      <c r="A1400" s="72">
        <v>44119</v>
      </c>
      <c r="B1400" s="73" t="s">
        <v>1607</v>
      </c>
      <c r="C1400" s="74">
        <v>15237.6</v>
      </c>
      <c r="D1400" s="73" t="s">
        <v>1343</v>
      </c>
      <c r="E1400" s="73" t="s">
        <v>322</v>
      </c>
      <c r="F1400" s="73" t="s">
        <v>1343</v>
      </c>
    </row>
    <row r="1401" spans="1:6" s="53" customFormat="1" x14ac:dyDescent="0.35">
      <c r="A1401" s="72">
        <v>44119</v>
      </c>
      <c r="B1401" s="73" t="s">
        <v>1608</v>
      </c>
      <c r="C1401" s="74">
        <v>15440</v>
      </c>
      <c r="D1401" s="73" t="s">
        <v>1343</v>
      </c>
      <c r="E1401" s="73" t="s">
        <v>322</v>
      </c>
      <c r="F1401" s="73" t="s">
        <v>1343</v>
      </c>
    </row>
    <row r="1402" spans="1:6" s="53" customFormat="1" x14ac:dyDescent="0.35">
      <c r="A1402" s="72">
        <v>44119</v>
      </c>
      <c r="B1402" s="73" t="s">
        <v>1609</v>
      </c>
      <c r="C1402" s="74">
        <v>15459.2</v>
      </c>
      <c r="D1402" s="73" t="s">
        <v>1343</v>
      </c>
      <c r="E1402" s="73" t="s">
        <v>322</v>
      </c>
      <c r="F1402" s="73" t="s">
        <v>1343</v>
      </c>
    </row>
    <row r="1403" spans="1:6" s="53" customFormat="1" x14ac:dyDescent="0.35">
      <c r="A1403" s="72">
        <v>44119</v>
      </c>
      <c r="B1403" s="73" t="s">
        <v>1610</v>
      </c>
      <c r="C1403" s="74">
        <v>15500</v>
      </c>
      <c r="D1403" s="73" t="s">
        <v>1343</v>
      </c>
      <c r="E1403" s="73" t="s">
        <v>322</v>
      </c>
      <c r="F1403" s="73" t="s">
        <v>1343</v>
      </c>
    </row>
    <row r="1404" spans="1:6" s="53" customFormat="1" x14ac:dyDescent="0.35">
      <c r="A1404" s="72">
        <v>44119</v>
      </c>
      <c r="B1404" s="73" t="s">
        <v>1611</v>
      </c>
      <c r="C1404" s="74">
        <v>15600</v>
      </c>
      <c r="D1404" s="73" t="s">
        <v>1343</v>
      </c>
      <c r="E1404" s="73" t="s">
        <v>322</v>
      </c>
      <c r="F1404" s="73" t="s">
        <v>1343</v>
      </c>
    </row>
    <row r="1405" spans="1:6" s="53" customFormat="1" x14ac:dyDescent="0.35">
      <c r="A1405" s="72">
        <v>44119</v>
      </c>
      <c r="B1405" s="73" t="s">
        <v>1612</v>
      </c>
      <c r="C1405" s="74">
        <v>15605</v>
      </c>
      <c r="D1405" s="73" t="s">
        <v>1343</v>
      </c>
      <c r="E1405" s="73" t="s">
        <v>322</v>
      </c>
      <c r="F1405" s="73" t="s">
        <v>1343</v>
      </c>
    </row>
    <row r="1406" spans="1:6" s="53" customFormat="1" x14ac:dyDescent="0.35">
      <c r="A1406" s="72">
        <v>44119</v>
      </c>
      <c r="B1406" s="73" t="s">
        <v>1613</v>
      </c>
      <c r="C1406" s="74">
        <v>15700</v>
      </c>
      <c r="D1406" s="73" t="s">
        <v>1343</v>
      </c>
      <c r="E1406" s="73" t="s">
        <v>322</v>
      </c>
      <c r="F1406" s="73" t="s">
        <v>1343</v>
      </c>
    </row>
    <row r="1407" spans="1:6" s="53" customFormat="1" x14ac:dyDescent="0.35">
      <c r="A1407" s="72">
        <v>44119</v>
      </c>
      <c r="B1407" s="73" t="s">
        <v>1614</v>
      </c>
      <c r="C1407" s="74">
        <v>15736</v>
      </c>
      <c r="D1407" s="73" t="s">
        <v>1343</v>
      </c>
      <c r="E1407" s="73" t="s">
        <v>322</v>
      </c>
      <c r="F1407" s="73" t="s">
        <v>1343</v>
      </c>
    </row>
    <row r="1408" spans="1:6" s="53" customFormat="1" x14ac:dyDescent="0.35">
      <c r="A1408" s="72">
        <v>44119</v>
      </c>
      <c r="B1408" s="73" t="s">
        <v>1615</v>
      </c>
      <c r="C1408" s="74">
        <v>15822.4</v>
      </c>
      <c r="D1408" s="73" t="s">
        <v>1343</v>
      </c>
      <c r="E1408" s="73" t="s">
        <v>322</v>
      </c>
      <c r="F1408" s="73" t="s">
        <v>1343</v>
      </c>
    </row>
    <row r="1409" spans="1:6" s="53" customFormat="1" x14ac:dyDescent="0.35">
      <c r="A1409" s="72">
        <v>44119</v>
      </c>
      <c r="B1409" s="73" t="s">
        <v>1616</v>
      </c>
      <c r="C1409" s="74">
        <v>15824</v>
      </c>
      <c r="D1409" s="73" t="s">
        <v>1343</v>
      </c>
      <c r="E1409" s="73" t="s">
        <v>322</v>
      </c>
      <c r="F1409" s="73" t="s">
        <v>1343</v>
      </c>
    </row>
    <row r="1410" spans="1:6" s="53" customFormat="1" x14ac:dyDescent="0.35">
      <c r="A1410" s="72">
        <v>44119</v>
      </c>
      <c r="B1410" s="73" t="s">
        <v>1617</v>
      </c>
      <c r="C1410" s="74">
        <v>15840</v>
      </c>
      <c r="D1410" s="73" t="s">
        <v>1343</v>
      </c>
      <c r="E1410" s="73" t="s">
        <v>322</v>
      </c>
      <c r="F1410" s="73" t="s">
        <v>1343</v>
      </c>
    </row>
    <row r="1411" spans="1:6" s="53" customFormat="1" x14ac:dyDescent="0.35">
      <c r="A1411" s="72">
        <v>44119</v>
      </c>
      <c r="B1411" s="73" t="s">
        <v>1618</v>
      </c>
      <c r="C1411" s="74">
        <v>15920</v>
      </c>
      <c r="D1411" s="73" t="s">
        <v>1343</v>
      </c>
      <c r="E1411" s="73" t="s">
        <v>322</v>
      </c>
      <c r="F1411" s="73" t="s">
        <v>1343</v>
      </c>
    </row>
    <row r="1412" spans="1:6" s="53" customFormat="1" x14ac:dyDescent="0.35">
      <c r="A1412" s="72">
        <v>44119</v>
      </c>
      <c r="B1412" s="73" t="s">
        <v>1619</v>
      </c>
      <c r="C1412" s="74">
        <v>15997.6</v>
      </c>
      <c r="D1412" s="73" t="s">
        <v>1343</v>
      </c>
      <c r="E1412" s="73" t="s">
        <v>322</v>
      </c>
      <c r="F1412" s="73" t="s">
        <v>1343</v>
      </c>
    </row>
    <row r="1413" spans="1:6" s="53" customFormat="1" x14ac:dyDescent="0.35">
      <c r="A1413" s="72">
        <v>44119</v>
      </c>
      <c r="B1413" s="73" t="s">
        <v>1620</v>
      </c>
      <c r="C1413" s="74">
        <v>16000</v>
      </c>
      <c r="D1413" s="73" t="s">
        <v>1343</v>
      </c>
      <c r="E1413" s="73" t="s">
        <v>322</v>
      </c>
      <c r="F1413" s="73" t="s">
        <v>1343</v>
      </c>
    </row>
    <row r="1414" spans="1:6" s="53" customFormat="1" x14ac:dyDescent="0.35">
      <c r="A1414" s="72">
        <v>44119</v>
      </c>
      <c r="B1414" s="73" t="s">
        <v>1621</v>
      </c>
      <c r="C1414" s="74">
        <v>16000</v>
      </c>
      <c r="D1414" s="73" t="s">
        <v>1343</v>
      </c>
      <c r="E1414" s="73" t="s">
        <v>322</v>
      </c>
      <c r="F1414" s="73" t="s">
        <v>1343</v>
      </c>
    </row>
    <row r="1415" spans="1:6" s="53" customFormat="1" x14ac:dyDescent="0.35">
      <c r="A1415" s="72">
        <v>44119</v>
      </c>
      <c r="B1415" s="73" t="s">
        <v>1622</v>
      </c>
      <c r="C1415" s="74">
        <v>16000</v>
      </c>
      <c r="D1415" s="73" t="s">
        <v>1343</v>
      </c>
      <c r="E1415" s="73" t="s">
        <v>322</v>
      </c>
      <c r="F1415" s="73" t="s">
        <v>1343</v>
      </c>
    </row>
    <row r="1416" spans="1:6" s="53" customFormat="1" x14ac:dyDescent="0.35">
      <c r="A1416" s="72">
        <v>44119</v>
      </c>
      <c r="B1416" s="73" t="s">
        <v>395</v>
      </c>
      <c r="C1416" s="74">
        <v>16000</v>
      </c>
      <c r="D1416" s="73" t="s">
        <v>1343</v>
      </c>
      <c r="E1416" s="73" t="s">
        <v>322</v>
      </c>
      <c r="F1416" s="73" t="s">
        <v>1343</v>
      </c>
    </row>
    <row r="1417" spans="1:6" s="53" customFormat="1" x14ac:dyDescent="0.35">
      <c r="A1417" s="72">
        <v>44119</v>
      </c>
      <c r="B1417" s="73" t="s">
        <v>1623</v>
      </c>
      <c r="C1417" s="74">
        <v>16000</v>
      </c>
      <c r="D1417" s="73" t="s">
        <v>1343</v>
      </c>
      <c r="E1417" s="73" t="s">
        <v>322</v>
      </c>
      <c r="F1417" s="73" t="s">
        <v>1343</v>
      </c>
    </row>
    <row r="1418" spans="1:6" s="53" customFormat="1" x14ac:dyDescent="0.35">
      <c r="A1418" s="72">
        <v>44119</v>
      </c>
      <c r="B1418" s="73" t="s">
        <v>1624</v>
      </c>
      <c r="C1418" s="74">
        <v>16000</v>
      </c>
      <c r="D1418" s="73" t="s">
        <v>1343</v>
      </c>
      <c r="E1418" s="73" t="s">
        <v>322</v>
      </c>
      <c r="F1418" s="73" t="s">
        <v>1343</v>
      </c>
    </row>
    <row r="1419" spans="1:6" s="53" customFormat="1" x14ac:dyDescent="0.35">
      <c r="A1419" s="72">
        <v>44119</v>
      </c>
      <c r="B1419" s="73" t="s">
        <v>1625</v>
      </c>
      <c r="C1419" s="74">
        <v>16000</v>
      </c>
      <c r="D1419" s="73" t="s">
        <v>1343</v>
      </c>
      <c r="E1419" s="73" t="s">
        <v>322</v>
      </c>
      <c r="F1419" s="73" t="s">
        <v>1343</v>
      </c>
    </row>
    <row r="1420" spans="1:6" s="53" customFormat="1" x14ac:dyDescent="0.35">
      <c r="A1420" s="72">
        <v>44119</v>
      </c>
      <c r="B1420" s="73" t="s">
        <v>1626</v>
      </c>
      <c r="C1420" s="74">
        <v>16000</v>
      </c>
      <c r="D1420" s="73" t="s">
        <v>1343</v>
      </c>
      <c r="E1420" s="73" t="s">
        <v>322</v>
      </c>
      <c r="F1420" s="73" t="s">
        <v>1343</v>
      </c>
    </row>
    <row r="1421" spans="1:6" s="53" customFormat="1" x14ac:dyDescent="0.35">
      <c r="A1421" s="72">
        <v>44119</v>
      </c>
      <c r="B1421" s="73" t="s">
        <v>1627</v>
      </c>
      <c r="C1421" s="74">
        <v>16000</v>
      </c>
      <c r="D1421" s="73" t="s">
        <v>1343</v>
      </c>
      <c r="E1421" s="73" t="s">
        <v>322</v>
      </c>
      <c r="F1421" s="73" t="s">
        <v>1343</v>
      </c>
    </row>
    <row r="1422" spans="1:6" s="53" customFormat="1" x14ac:dyDescent="0.35">
      <c r="A1422" s="72">
        <v>44119</v>
      </c>
      <c r="B1422" s="73" t="s">
        <v>1628</v>
      </c>
      <c r="C1422" s="74">
        <v>16000</v>
      </c>
      <c r="D1422" s="73" t="s">
        <v>1343</v>
      </c>
      <c r="E1422" s="73" t="s">
        <v>322</v>
      </c>
      <c r="F1422" s="73" t="s">
        <v>1343</v>
      </c>
    </row>
    <row r="1423" spans="1:6" s="53" customFormat="1" x14ac:dyDescent="0.35">
      <c r="A1423" s="72">
        <v>44119</v>
      </c>
      <c r="B1423" s="73" t="s">
        <v>1629</v>
      </c>
      <c r="C1423" s="74">
        <v>16000</v>
      </c>
      <c r="D1423" s="73" t="s">
        <v>1343</v>
      </c>
      <c r="E1423" s="73" t="s">
        <v>322</v>
      </c>
      <c r="F1423" s="73" t="s">
        <v>1343</v>
      </c>
    </row>
    <row r="1424" spans="1:6" s="53" customFormat="1" x14ac:dyDescent="0.35">
      <c r="A1424" s="72">
        <v>44119</v>
      </c>
      <c r="B1424" s="73" t="s">
        <v>1630</v>
      </c>
      <c r="C1424" s="74">
        <v>16000</v>
      </c>
      <c r="D1424" s="73" t="s">
        <v>1343</v>
      </c>
      <c r="E1424" s="73" t="s">
        <v>322</v>
      </c>
      <c r="F1424" s="73" t="s">
        <v>1343</v>
      </c>
    </row>
    <row r="1425" spans="1:6" s="53" customFormat="1" x14ac:dyDescent="0.35">
      <c r="A1425" s="72">
        <v>44119</v>
      </c>
      <c r="B1425" s="73" t="s">
        <v>1631</v>
      </c>
      <c r="C1425" s="74">
        <v>16000</v>
      </c>
      <c r="D1425" s="73" t="s">
        <v>1343</v>
      </c>
      <c r="E1425" s="73" t="s">
        <v>322</v>
      </c>
      <c r="F1425" s="73" t="s">
        <v>1343</v>
      </c>
    </row>
    <row r="1426" spans="1:6" s="53" customFormat="1" x14ac:dyDescent="0.35">
      <c r="A1426" s="72">
        <v>44119</v>
      </c>
      <c r="B1426" s="73" t="s">
        <v>1632</v>
      </c>
      <c r="C1426" s="74">
        <v>16000</v>
      </c>
      <c r="D1426" s="73" t="s">
        <v>1343</v>
      </c>
      <c r="E1426" s="73" t="s">
        <v>322</v>
      </c>
      <c r="F1426" s="73" t="s">
        <v>1343</v>
      </c>
    </row>
    <row r="1427" spans="1:6" s="53" customFormat="1" x14ac:dyDescent="0.35">
      <c r="A1427" s="72">
        <v>44119</v>
      </c>
      <c r="B1427" s="73" t="s">
        <v>1633</v>
      </c>
      <c r="C1427" s="74">
        <v>16000</v>
      </c>
      <c r="D1427" s="73" t="s">
        <v>1343</v>
      </c>
      <c r="E1427" s="73" t="s">
        <v>322</v>
      </c>
      <c r="F1427" s="73" t="s">
        <v>1343</v>
      </c>
    </row>
    <row r="1428" spans="1:6" s="53" customFormat="1" x14ac:dyDescent="0.35">
      <c r="A1428" s="72">
        <v>44119</v>
      </c>
      <c r="B1428" s="73" t="s">
        <v>1634</v>
      </c>
      <c r="C1428" s="74">
        <v>16000</v>
      </c>
      <c r="D1428" s="73" t="s">
        <v>1343</v>
      </c>
      <c r="E1428" s="73" t="s">
        <v>322</v>
      </c>
      <c r="F1428" s="73" t="s">
        <v>1343</v>
      </c>
    </row>
    <row r="1429" spans="1:6" s="53" customFormat="1" x14ac:dyDescent="0.35">
      <c r="A1429" s="72">
        <v>44119</v>
      </c>
      <c r="B1429" s="73" t="s">
        <v>1635</v>
      </c>
      <c r="C1429" s="74">
        <v>16000</v>
      </c>
      <c r="D1429" s="73" t="s">
        <v>1343</v>
      </c>
      <c r="E1429" s="73" t="s">
        <v>322</v>
      </c>
      <c r="F1429" s="73" t="s">
        <v>1343</v>
      </c>
    </row>
    <row r="1430" spans="1:6" s="53" customFormat="1" x14ac:dyDescent="0.35">
      <c r="A1430" s="72">
        <v>44119</v>
      </c>
      <c r="B1430" s="73" t="s">
        <v>1636</v>
      </c>
      <c r="C1430" s="74">
        <v>16000</v>
      </c>
      <c r="D1430" s="73" t="s">
        <v>1343</v>
      </c>
      <c r="E1430" s="73" t="s">
        <v>322</v>
      </c>
      <c r="F1430" s="73" t="s">
        <v>1343</v>
      </c>
    </row>
    <row r="1431" spans="1:6" s="53" customFormat="1" x14ac:dyDescent="0.35">
      <c r="A1431" s="72">
        <v>44119</v>
      </c>
      <c r="B1431" s="73" t="s">
        <v>1637</v>
      </c>
      <c r="C1431" s="74">
        <v>16000</v>
      </c>
      <c r="D1431" s="73" t="s">
        <v>1343</v>
      </c>
      <c r="E1431" s="73" t="s">
        <v>322</v>
      </c>
      <c r="F1431" s="73" t="s">
        <v>1343</v>
      </c>
    </row>
    <row r="1432" spans="1:6" s="53" customFormat="1" x14ac:dyDescent="0.35">
      <c r="A1432" s="72">
        <v>44119</v>
      </c>
      <c r="B1432" s="73" t="s">
        <v>1638</v>
      </c>
      <c r="C1432" s="74">
        <v>16000</v>
      </c>
      <c r="D1432" s="73" t="s">
        <v>1343</v>
      </c>
      <c r="E1432" s="73" t="s">
        <v>322</v>
      </c>
      <c r="F1432" s="73" t="s">
        <v>1343</v>
      </c>
    </row>
    <row r="1433" spans="1:6" s="53" customFormat="1" x14ac:dyDescent="0.35">
      <c r="A1433" s="72">
        <v>44119</v>
      </c>
      <c r="B1433" s="73" t="s">
        <v>1639</v>
      </c>
      <c r="C1433" s="74">
        <v>16000</v>
      </c>
      <c r="D1433" s="73" t="s">
        <v>1343</v>
      </c>
      <c r="E1433" s="73" t="s">
        <v>322</v>
      </c>
      <c r="F1433" s="73" t="s">
        <v>1343</v>
      </c>
    </row>
    <row r="1434" spans="1:6" s="53" customFormat="1" x14ac:dyDescent="0.35">
      <c r="A1434" s="72">
        <v>44119</v>
      </c>
      <c r="B1434" s="73" t="s">
        <v>1640</v>
      </c>
      <c r="C1434" s="74">
        <v>16000</v>
      </c>
      <c r="D1434" s="73" t="s">
        <v>1343</v>
      </c>
      <c r="E1434" s="73" t="s">
        <v>322</v>
      </c>
      <c r="F1434" s="73" t="s">
        <v>1343</v>
      </c>
    </row>
    <row r="1435" spans="1:6" s="53" customFormat="1" x14ac:dyDescent="0.35">
      <c r="A1435" s="72">
        <v>44119</v>
      </c>
      <c r="B1435" s="73" t="s">
        <v>1641</v>
      </c>
      <c r="C1435" s="74">
        <v>16000</v>
      </c>
      <c r="D1435" s="73" t="s">
        <v>1343</v>
      </c>
      <c r="E1435" s="73" t="s">
        <v>322</v>
      </c>
      <c r="F1435" s="73" t="s">
        <v>1343</v>
      </c>
    </row>
    <row r="1436" spans="1:6" s="53" customFormat="1" x14ac:dyDescent="0.35">
      <c r="A1436" s="72">
        <v>44119</v>
      </c>
      <c r="B1436" s="73" t="s">
        <v>1642</v>
      </c>
      <c r="C1436" s="74">
        <v>16000</v>
      </c>
      <c r="D1436" s="73" t="s">
        <v>1343</v>
      </c>
      <c r="E1436" s="73" t="s">
        <v>322</v>
      </c>
      <c r="F1436" s="73" t="s">
        <v>1343</v>
      </c>
    </row>
    <row r="1437" spans="1:6" s="53" customFormat="1" x14ac:dyDescent="0.35">
      <c r="A1437" s="72">
        <v>44119</v>
      </c>
      <c r="B1437" s="73" t="s">
        <v>1643</v>
      </c>
      <c r="C1437" s="74">
        <v>16000</v>
      </c>
      <c r="D1437" s="73" t="s">
        <v>1343</v>
      </c>
      <c r="E1437" s="73" t="s">
        <v>322</v>
      </c>
      <c r="F1437" s="73" t="s">
        <v>1343</v>
      </c>
    </row>
    <row r="1438" spans="1:6" s="53" customFormat="1" x14ac:dyDescent="0.35">
      <c r="A1438" s="72">
        <v>44119</v>
      </c>
      <c r="B1438" s="73" t="s">
        <v>1644</v>
      </c>
      <c r="C1438" s="74">
        <v>16000</v>
      </c>
      <c r="D1438" s="73" t="s">
        <v>1343</v>
      </c>
      <c r="E1438" s="73" t="s">
        <v>322</v>
      </c>
      <c r="F1438" s="73" t="s">
        <v>1343</v>
      </c>
    </row>
    <row r="1439" spans="1:6" s="53" customFormat="1" x14ac:dyDescent="0.35">
      <c r="A1439" s="72">
        <v>44119</v>
      </c>
      <c r="B1439" s="73" t="s">
        <v>1645</v>
      </c>
      <c r="C1439" s="74">
        <v>16000</v>
      </c>
      <c r="D1439" s="73" t="s">
        <v>1343</v>
      </c>
      <c r="E1439" s="73" t="s">
        <v>322</v>
      </c>
      <c r="F1439" s="73" t="s">
        <v>1343</v>
      </c>
    </row>
    <row r="1440" spans="1:6" s="53" customFormat="1" x14ac:dyDescent="0.35">
      <c r="A1440" s="72">
        <v>44119</v>
      </c>
      <c r="B1440" s="73" t="s">
        <v>1646</v>
      </c>
      <c r="C1440" s="74">
        <v>16000</v>
      </c>
      <c r="D1440" s="73" t="s">
        <v>1343</v>
      </c>
      <c r="E1440" s="73" t="s">
        <v>322</v>
      </c>
      <c r="F1440" s="73" t="s">
        <v>1343</v>
      </c>
    </row>
    <row r="1441" spans="1:6" s="53" customFormat="1" x14ac:dyDescent="0.35">
      <c r="A1441" s="72">
        <v>44119</v>
      </c>
      <c r="B1441" s="73" t="s">
        <v>1647</v>
      </c>
      <c r="C1441" s="74">
        <v>16000</v>
      </c>
      <c r="D1441" s="73" t="s">
        <v>1343</v>
      </c>
      <c r="E1441" s="73" t="s">
        <v>322</v>
      </c>
      <c r="F1441" s="73" t="s">
        <v>1343</v>
      </c>
    </row>
    <row r="1442" spans="1:6" s="53" customFormat="1" x14ac:dyDescent="0.35">
      <c r="A1442" s="72">
        <v>44119</v>
      </c>
      <c r="B1442" s="73" t="s">
        <v>1648</v>
      </c>
      <c r="C1442" s="74">
        <v>16000</v>
      </c>
      <c r="D1442" s="73" t="s">
        <v>1343</v>
      </c>
      <c r="E1442" s="73" t="s">
        <v>322</v>
      </c>
      <c r="F1442" s="73" t="s">
        <v>1343</v>
      </c>
    </row>
    <row r="1443" spans="1:6" s="53" customFormat="1" x14ac:dyDescent="0.35">
      <c r="A1443" s="72">
        <v>44119</v>
      </c>
      <c r="B1443" s="73" t="s">
        <v>1649</v>
      </c>
      <c r="C1443" s="74">
        <v>16000</v>
      </c>
      <c r="D1443" s="73" t="s">
        <v>1343</v>
      </c>
      <c r="E1443" s="73" t="s">
        <v>322</v>
      </c>
      <c r="F1443" s="73" t="s">
        <v>1343</v>
      </c>
    </row>
    <row r="1444" spans="1:6" s="53" customFormat="1" x14ac:dyDescent="0.35">
      <c r="A1444" s="72">
        <v>44119</v>
      </c>
      <c r="B1444" s="73" t="s">
        <v>1650</v>
      </c>
      <c r="C1444" s="74">
        <v>16000</v>
      </c>
      <c r="D1444" s="73" t="s">
        <v>1343</v>
      </c>
      <c r="E1444" s="73" t="s">
        <v>322</v>
      </c>
      <c r="F1444" s="73" t="s">
        <v>1343</v>
      </c>
    </row>
    <row r="1445" spans="1:6" s="53" customFormat="1" x14ac:dyDescent="0.35">
      <c r="A1445" s="72">
        <v>44119</v>
      </c>
      <c r="B1445" s="73" t="s">
        <v>1651</v>
      </c>
      <c r="C1445" s="74">
        <v>16000</v>
      </c>
      <c r="D1445" s="73" t="s">
        <v>1343</v>
      </c>
      <c r="E1445" s="73" t="s">
        <v>322</v>
      </c>
      <c r="F1445" s="73" t="s">
        <v>1343</v>
      </c>
    </row>
    <row r="1446" spans="1:6" s="53" customFormat="1" x14ac:dyDescent="0.35">
      <c r="A1446" s="72">
        <v>44119</v>
      </c>
      <c r="B1446" s="73" t="s">
        <v>1652</v>
      </c>
      <c r="C1446" s="74">
        <v>16000</v>
      </c>
      <c r="D1446" s="73" t="s">
        <v>1343</v>
      </c>
      <c r="E1446" s="73" t="s">
        <v>322</v>
      </c>
      <c r="F1446" s="73" t="s">
        <v>1343</v>
      </c>
    </row>
    <row r="1447" spans="1:6" s="53" customFormat="1" x14ac:dyDescent="0.35">
      <c r="A1447" s="72">
        <v>44119</v>
      </c>
      <c r="B1447" s="73" t="s">
        <v>1653</v>
      </c>
      <c r="C1447" s="74">
        <v>16000</v>
      </c>
      <c r="D1447" s="73" t="s">
        <v>1343</v>
      </c>
      <c r="E1447" s="73" t="s">
        <v>322</v>
      </c>
      <c r="F1447" s="73" t="s">
        <v>1343</v>
      </c>
    </row>
    <row r="1448" spans="1:6" s="53" customFormat="1" x14ac:dyDescent="0.35">
      <c r="A1448" s="72">
        <v>44119</v>
      </c>
      <c r="B1448" s="73" t="s">
        <v>382</v>
      </c>
      <c r="C1448" s="74">
        <v>16000</v>
      </c>
      <c r="D1448" s="73" t="s">
        <v>1343</v>
      </c>
      <c r="E1448" s="73" t="s">
        <v>322</v>
      </c>
      <c r="F1448" s="73" t="s">
        <v>1343</v>
      </c>
    </row>
    <row r="1449" spans="1:6" s="53" customFormat="1" x14ac:dyDescent="0.35">
      <c r="A1449" s="72">
        <v>44119</v>
      </c>
      <c r="B1449" s="73" t="s">
        <v>1654</v>
      </c>
      <c r="C1449" s="74">
        <v>16000</v>
      </c>
      <c r="D1449" s="73" t="s">
        <v>1343</v>
      </c>
      <c r="E1449" s="73" t="s">
        <v>322</v>
      </c>
      <c r="F1449" s="73" t="s">
        <v>1343</v>
      </c>
    </row>
    <row r="1450" spans="1:6" s="53" customFormat="1" x14ac:dyDescent="0.35">
      <c r="A1450" s="72">
        <v>44119</v>
      </c>
      <c r="B1450" s="73" t="s">
        <v>1655</v>
      </c>
      <c r="C1450" s="74">
        <v>16000</v>
      </c>
      <c r="D1450" s="73" t="s">
        <v>1343</v>
      </c>
      <c r="E1450" s="73" t="s">
        <v>322</v>
      </c>
      <c r="F1450" s="73" t="s">
        <v>1343</v>
      </c>
    </row>
    <row r="1451" spans="1:6" s="53" customFormat="1" x14ac:dyDescent="0.35">
      <c r="A1451" s="72">
        <v>44119</v>
      </c>
      <c r="B1451" s="73" t="s">
        <v>1656</v>
      </c>
      <c r="C1451" s="74">
        <v>16000</v>
      </c>
      <c r="D1451" s="73" t="s">
        <v>1343</v>
      </c>
      <c r="E1451" s="73" t="s">
        <v>322</v>
      </c>
      <c r="F1451" s="73" t="s">
        <v>1343</v>
      </c>
    </row>
    <row r="1452" spans="1:6" s="53" customFormat="1" x14ac:dyDescent="0.35">
      <c r="A1452" s="72">
        <v>44119</v>
      </c>
      <c r="B1452" s="73" t="s">
        <v>428</v>
      </c>
      <c r="C1452" s="74">
        <v>16000</v>
      </c>
      <c r="D1452" s="73" t="s">
        <v>1343</v>
      </c>
      <c r="E1452" s="73" t="s">
        <v>322</v>
      </c>
      <c r="F1452" s="73" t="s">
        <v>1343</v>
      </c>
    </row>
    <row r="1453" spans="1:6" s="53" customFormat="1" x14ac:dyDescent="0.35">
      <c r="A1453" s="72">
        <v>44119</v>
      </c>
      <c r="B1453" s="73" t="s">
        <v>1657</v>
      </c>
      <c r="C1453" s="74">
        <v>16000</v>
      </c>
      <c r="D1453" s="73" t="s">
        <v>1343</v>
      </c>
      <c r="E1453" s="73" t="s">
        <v>322</v>
      </c>
      <c r="F1453" s="73" t="s">
        <v>1343</v>
      </c>
    </row>
    <row r="1454" spans="1:6" s="53" customFormat="1" x14ac:dyDescent="0.35">
      <c r="A1454" s="72">
        <v>44119</v>
      </c>
      <c r="B1454" s="73" t="s">
        <v>1658</v>
      </c>
      <c r="C1454" s="74">
        <v>16000</v>
      </c>
      <c r="D1454" s="73" t="s">
        <v>1343</v>
      </c>
      <c r="E1454" s="73" t="s">
        <v>322</v>
      </c>
      <c r="F1454" s="73" t="s">
        <v>1343</v>
      </c>
    </row>
    <row r="1455" spans="1:6" s="53" customFormat="1" x14ac:dyDescent="0.35">
      <c r="A1455" s="72">
        <v>44119</v>
      </c>
      <c r="B1455" s="73" t="s">
        <v>1659</v>
      </c>
      <c r="C1455" s="74">
        <v>16000</v>
      </c>
      <c r="D1455" s="73" t="s">
        <v>1343</v>
      </c>
      <c r="E1455" s="73" t="s">
        <v>322</v>
      </c>
      <c r="F1455" s="73" t="s">
        <v>1343</v>
      </c>
    </row>
    <row r="1456" spans="1:6" s="53" customFormat="1" x14ac:dyDescent="0.35">
      <c r="A1456" s="72">
        <v>44119</v>
      </c>
      <c r="B1456" s="73" t="s">
        <v>1660</v>
      </c>
      <c r="C1456" s="74">
        <v>16000</v>
      </c>
      <c r="D1456" s="73" t="s">
        <v>1343</v>
      </c>
      <c r="E1456" s="73" t="s">
        <v>322</v>
      </c>
      <c r="F1456" s="73" t="s">
        <v>1343</v>
      </c>
    </row>
    <row r="1457" spans="1:6" s="53" customFormat="1" x14ac:dyDescent="0.35">
      <c r="A1457" s="72">
        <v>44119</v>
      </c>
      <c r="B1457" s="73" t="s">
        <v>698</v>
      </c>
      <c r="C1457" s="74">
        <v>16000</v>
      </c>
      <c r="D1457" s="73" t="s">
        <v>1343</v>
      </c>
      <c r="E1457" s="73" t="s">
        <v>322</v>
      </c>
      <c r="F1457" s="73" t="s">
        <v>1343</v>
      </c>
    </row>
    <row r="1458" spans="1:6" s="53" customFormat="1" x14ac:dyDescent="0.35">
      <c r="A1458" s="72">
        <v>44119</v>
      </c>
      <c r="B1458" s="73" t="s">
        <v>1661</v>
      </c>
      <c r="C1458" s="74">
        <v>16000</v>
      </c>
      <c r="D1458" s="73" t="s">
        <v>1343</v>
      </c>
      <c r="E1458" s="73" t="s">
        <v>322</v>
      </c>
      <c r="F1458" s="73" t="s">
        <v>1343</v>
      </c>
    </row>
    <row r="1459" spans="1:6" s="53" customFormat="1" x14ac:dyDescent="0.35">
      <c r="A1459" s="72">
        <v>44119</v>
      </c>
      <c r="B1459" s="73" t="s">
        <v>1662</v>
      </c>
      <c r="C1459" s="74">
        <v>16000</v>
      </c>
      <c r="D1459" s="73" t="s">
        <v>1343</v>
      </c>
      <c r="E1459" s="73" t="s">
        <v>322</v>
      </c>
      <c r="F1459" s="73" t="s">
        <v>1343</v>
      </c>
    </row>
    <row r="1460" spans="1:6" s="53" customFormat="1" x14ac:dyDescent="0.35">
      <c r="A1460" s="72">
        <v>44119</v>
      </c>
      <c r="B1460" s="73" t="s">
        <v>1663</v>
      </c>
      <c r="C1460" s="74">
        <v>16000</v>
      </c>
      <c r="D1460" s="73" t="s">
        <v>1343</v>
      </c>
      <c r="E1460" s="73" t="s">
        <v>322</v>
      </c>
      <c r="F1460" s="73" t="s">
        <v>1343</v>
      </c>
    </row>
    <row r="1461" spans="1:6" s="53" customFormat="1" x14ac:dyDescent="0.35">
      <c r="A1461" s="72">
        <v>44119</v>
      </c>
      <c r="B1461" s="73" t="s">
        <v>1664</v>
      </c>
      <c r="C1461" s="74">
        <v>16000</v>
      </c>
      <c r="D1461" s="73" t="s">
        <v>1343</v>
      </c>
      <c r="E1461" s="73" t="s">
        <v>322</v>
      </c>
      <c r="F1461" s="73" t="s">
        <v>1343</v>
      </c>
    </row>
    <row r="1462" spans="1:6" s="53" customFormat="1" x14ac:dyDescent="0.35">
      <c r="A1462" s="72">
        <v>44119</v>
      </c>
      <c r="B1462" s="73" t="s">
        <v>1665</v>
      </c>
      <c r="C1462" s="74">
        <v>16000</v>
      </c>
      <c r="D1462" s="73" t="s">
        <v>1343</v>
      </c>
      <c r="E1462" s="73" t="s">
        <v>322</v>
      </c>
      <c r="F1462" s="73" t="s">
        <v>1343</v>
      </c>
    </row>
    <row r="1463" spans="1:6" s="53" customFormat="1" x14ac:dyDescent="0.35">
      <c r="A1463" s="72">
        <v>44119</v>
      </c>
      <c r="B1463" s="73" t="s">
        <v>362</v>
      </c>
      <c r="C1463" s="74">
        <v>16000</v>
      </c>
      <c r="D1463" s="73" t="s">
        <v>1343</v>
      </c>
      <c r="E1463" s="73" t="s">
        <v>322</v>
      </c>
      <c r="F1463" s="73" t="s">
        <v>1343</v>
      </c>
    </row>
    <row r="1464" spans="1:6" s="53" customFormat="1" x14ac:dyDescent="0.35">
      <c r="A1464" s="72">
        <v>44119</v>
      </c>
      <c r="B1464" s="73" t="s">
        <v>1666</v>
      </c>
      <c r="C1464" s="74">
        <v>16000</v>
      </c>
      <c r="D1464" s="73" t="s">
        <v>1343</v>
      </c>
      <c r="E1464" s="73" t="s">
        <v>322</v>
      </c>
      <c r="F1464" s="73" t="s">
        <v>1343</v>
      </c>
    </row>
    <row r="1465" spans="1:6" s="53" customFormat="1" x14ac:dyDescent="0.35">
      <c r="A1465" s="72">
        <v>44119</v>
      </c>
      <c r="B1465" s="73" t="s">
        <v>1667</v>
      </c>
      <c r="C1465" s="74">
        <v>16000</v>
      </c>
      <c r="D1465" s="73" t="s">
        <v>1343</v>
      </c>
      <c r="E1465" s="73" t="s">
        <v>322</v>
      </c>
      <c r="F1465" s="73" t="s">
        <v>1343</v>
      </c>
    </row>
    <row r="1466" spans="1:6" s="53" customFormat="1" x14ac:dyDescent="0.35">
      <c r="A1466" s="72">
        <v>44119</v>
      </c>
      <c r="B1466" s="73" t="s">
        <v>1668</v>
      </c>
      <c r="C1466" s="74">
        <v>16000</v>
      </c>
      <c r="D1466" s="73" t="s">
        <v>1343</v>
      </c>
      <c r="E1466" s="73" t="s">
        <v>322</v>
      </c>
      <c r="F1466" s="73" t="s">
        <v>1343</v>
      </c>
    </row>
    <row r="1467" spans="1:6" s="53" customFormat="1" x14ac:dyDescent="0.35">
      <c r="A1467" s="72">
        <v>44119</v>
      </c>
      <c r="B1467" s="73" t="s">
        <v>1669</v>
      </c>
      <c r="C1467" s="74">
        <v>16000</v>
      </c>
      <c r="D1467" s="73" t="s">
        <v>1343</v>
      </c>
      <c r="E1467" s="73" t="s">
        <v>322</v>
      </c>
      <c r="F1467" s="73" t="s">
        <v>1343</v>
      </c>
    </row>
    <row r="1468" spans="1:6" s="53" customFormat="1" x14ac:dyDescent="0.35">
      <c r="A1468" s="72">
        <v>44119</v>
      </c>
      <c r="B1468" s="73" t="s">
        <v>1670</v>
      </c>
      <c r="C1468" s="74">
        <v>16000</v>
      </c>
      <c r="D1468" s="73" t="s">
        <v>1343</v>
      </c>
      <c r="E1468" s="73" t="s">
        <v>322</v>
      </c>
      <c r="F1468" s="73" t="s">
        <v>1343</v>
      </c>
    </row>
    <row r="1469" spans="1:6" s="53" customFormat="1" x14ac:dyDescent="0.35">
      <c r="A1469" s="72">
        <v>44119</v>
      </c>
      <c r="B1469" s="73" t="s">
        <v>1671</v>
      </c>
      <c r="C1469" s="74">
        <v>16000</v>
      </c>
      <c r="D1469" s="73" t="s">
        <v>1343</v>
      </c>
      <c r="E1469" s="73" t="s">
        <v>322</v>
      </c>
      <c r="F1469" s="73" t="s">
        <v>1343</v>
      </c>
    </row>
    <row r="1470" spans="1:6" s="53" customFormat="1" x14ac:dyDescent="0.35">
      <c r="A1470" s="72">
        <v>44119</v>
      </c>
      <c r="B1470" s="73" t="s">
        <v>1672</v>
      </c>
      <c r="C1470" s="74">
        <v>16000</v>
      </c>
      <c r="D1470" s="73" t="s">
        <v>1343</v>
      </c>
      <c r="E1470" s="73" t="s">
        <v>322</v>
      </c>
      <c r="F1470" s="73" t="s">
        <v>1343</v>
      </c>
    </row>
    <row r="1471" spans="1:6" s="53" customFormat="1" x14ac:dyDescent="0.35">
      <c r="A1471" s="72">
        <v>44119</v>
      </c>
      <c r="B1471" s="73" t="s">
        <v>1673</v>
      </c>
      <c r="C1471" s="74">
        <v>16000</v>
      </c>
      <c r="D1471" s="73" t="s">
        <v>1343</v>
      </c>
      <c r="E1471" s="73" t="s">
        <v>322</v>
      </c>
      <c r="F1471" s="73" t="s">
        <v>1343</v>
      </c>
    </row>
    <row r="1472" spans="1:6" s="53" customFormat="1" x14ac:dyDescent="0.35">
      <c r="A1472" s="72">
        <v>44119</v>
      </c>
      <c r="B1472" s="73" t="s">
        <v>1674</v>
      </c>
      <c r="C1472" s="74">
        <v>16000</v>
      </c>
      <c r="D1472" s="73" t="s">
        <v>1343</v>
      </c>
      <c r="E1472" s="73" t="s">
        <v>322</v>
      </c>
      <c r="F1472" s="73" t="s">
        <v>1343</v>
      </c>
    </row>
    <row r="1473" spans="1:6" s="53" customFormat="1" x14ac:dyDescent="0.35">
      <c r="A1473" s="72">
        <v>44119</v>
      </c>
      <c r="B1473" s="73" t="s">
        <v>1675</v>
      </c>
      <c r="C1473" s="74">
        <v>16000</v>
      </c>
      <c r="D1473" s="73" t="s">
        <v>1343</v>
      </c>
      <c r="E1473" s="73" t="s">
        <v>322</v>
      </c>
      <c r="F1473" s="73" t="s">
        <v>1343</v>
      </c>
    </row>
    <row r="1474" spans="1:6" s="53" customFormat="1" x14ac:dyDescent="0.35">
      <c r="A1474" s="72">
        <v>44119</v>
      </c>
      <c r="B1474" s="73" t="s">
        <v>1676</v>
      </c>
      <c r="C1474" s="74">
        <v>16000</v>
      </c>
      <c r="D1474" s="73" t="s">
        <v>1343</v>
      </c>
      <c r="E1474" s="73" t="s">
        <v>322</v>
      </c>
      <c r="F1474" s="73" t="s">
        <v>1343</v>
      </c>
    </row>
    <row r="1475" spans="1:6" s="53" customFormat="1" x14ac:dyDescent="0.35">
      <c r="A1475" s="72">
        <v>44119</v>
      </c>
      <c r="B1475" s="73" t="s">
        <v>1677</v>
      </c>
      <c r="C1475" s="74">
        <v>16000</v>
      </c>
      <c r="D1475" s="73" t="s">
        <v>1343</v>
      </c>
      <c r="E1475" s="73" t="s">
        <v>322</v>
      </c>
      <c r="F1475" s="73" t="s">
        <v>1343</v>
      </c>
    </row>
    <row r="1476" spans="1:6" s="53" customFormat="1" x14ac:dyDescent="0.35">
      <c r="A1476" s="72">
        <v>44119</v>
      </c>
      <c r="B1476" s="73" t="s">
        <v>1678</v>
      </c>
      <c r="C1476" s="74">
        <v>16000</v>
      </c>
      <c r="D1476" s="73" t="s">
        <v>1343</v>
      </c>
      <c r="E1476" s="73" t="s">
        <v>322</v>
      </c>
      <c r="F1476" s="73" t="s">
        <v>1343</v>
      </c>
    </row>
    <row r="1477" spans="1:6" s="53" customFormat="1" x14ac:dyDescent="0.35">
      <c r="A1477" s="72">
        <v>44119</v>
      </c>
      <c r="B1477" s="73" t="s">
        <v>1679</v>
      </c>
      <c r="C1477" s="74">
        <v>16000</v>
      </c>
      <c r="D1477" s="73" t="s">
        <v>1343</v>
      </c>
      <c r="E1477" s="73" t="s">
        <v>322</v>
      </c>
      <c r="F1477" s="73" t="s">
        <v>1343</v>
      </c>
    </row>
    <row r="1478" spans="1:6" s="53" customFormat="1" x14ac:dyDescent="0.35">
      <c r="A1478" s="72">
        <v>44119</v>
      </c>
      <c r="B1478" s="73" t="s">
        <v>1680</v>
      </c>
      <c r="C1478" s="74">
        <v>16000</v>
      </c>
      <c r="D1478" s="73" t="s">
        <v>1343</v>
      </c>
      <c r="E1478" s="73" t="s">
        <v>322</v>
      </c>
      <c r="F1478" s="73" t="s">
        <v>1343</v>
      </c>
    </row>
    <row r="1479" spans="1:6" s="53" customFormat="1" x14ac:dyDescent="0.35">
      <c r="A1479" s="72">
        <v>44119</v>
      </c>
      <c r="B1479" s="73" t="s">
        <v>358</v>
      </c>
      <c r="C1479" s="74">
        <v>16000</v>
      </c>
      <c r="D1479" s="73" t="s">
        <v>1343</v>
      </c>
      <c r="E1479" s="73" t="s">
        <v>322</v>
      </c>
      <c r="F1479" s="73" t="s">
        <v>1343</v>
      </c>
    </row>
    <row r="1480" spans="1:6" s="53" customFormat="1" x14ac:dyDescent="0.35">
      <c r="A1480" s="72">
        <v>44119</v>
      </c>
      <c r="B1480" s="73" t="s">
        <v>458</v>
      </c>
      <c r="C1480" s="74">
        <v>16000</v>
      </c>
      <c r="D1480" s="73" t="s">
        <v>1343</v>
      </c>
      <c r="E1480" s="73" t="s">
        <v>322</v>
      </c>
      <c r="F1480" s="73" t="s">
        <v>1343</v>
      </c>
    </row>
    <row r="1481" spans="1:6" s="53" customFormat="1" x14ac:dyDescent="0.35">
      <c r="A1481" s="72">
        <v>44119</v>
      </c>
      <c r="B1481" s="73" t="s">
        <v>1681</v>
      </c>
      <c r="C1481" s="74">
        <v>16000</v>
      </c>
      <c r="D1481" s="73" t="s">
        <v>1343</v>
      </c>
      <c r="E1481" s="73" t="s">
        <v>322</v>
      </c>
      <c r="F1481" s="73" t="s">
        <v>1343</v>
      </c>
    </row>
    <row r="1482" spans="1:6" s="53" customFormat="1" x14ac:dyDescent="0.35">
      <c r="A1482" s="72">
        <v>44119</v>
      </c>
      <c r="B1482" s="73" t="s">
        <v>1682</v>
      </c>
      <c r="C1482" s="74">
        <v>16000</v>
      </c>
      <c r="D1482" s="73" t="s">
        <v>1343</v>
      </c>
      <c r="E1482" s="73" t="s">
        <v>322</v>
      </c>
      <c r="F1482" s="73" t="s">
        <v>1343</v>
      </c>
    </row>
    <row r="1483" spans="1:6" s="53" customFormat="1" x14ac:dyDescent="0.35">
      <c r="A1483" s="72">
        <v>44119</v>
      </c>
      <c r="B1483" s="73" t="s">
        <v>1683</v>
      </c>
      <c r="C1483" s="74">
        <v>16000</v>
      </c>
      <c r="D1483" s="73" t="s">
        <v>1343</v>
      </c>
      <c r="E1483" s="73" t="s">
        <v>322</v>
      </c>
      <c r="F1483" s="73" t="s">
        <v>1343</v>
      </c>
    </row>
    <row r="1484" spans="1:6" s="53" customFormat="1" x14ac:dyDescent="0.35">
      <c r="A1484" s="72">
        <v>44119</v>
      </c>
      <c r="B1484" s="73" t="s">
        <v>1684</v>
      </c>
      <c r="C1484" s="74">
        <v>16000</v>
      </c>
      <c r="D1484" s="73" t="s">
        <v>1343</v>
      </c>
      <c r="E1484" s="73" t="s">
        <v>322</v>
      </c>
      <c r="F1484" s="73" t="s">
        <v>1343</v>
      </c>
    </row>
    <row r="1485" spans="1:6" s="53" customFormat="1" x14ac:dyDescent="0.35">
      <c r="A1485" s="72">
        <v>44119</v>
      </c>
      <c r="B1485" s="73" t="s">
        <v>1685</v>
      </c>
      <c r="C1485" s="74">
        <v>16000</v>
      </c>
      <c r="D1485" s="73" t="s">
        <v>1343</v>
      </c>
      <c r="E1485" s="73" t="s">
        <v>322</v>
      </c>
      <c r="F1485" s="73" t="s">
        <v>1343</v>
      </c>
    </row>
    <row r="1486" spans="1:6" s="53" customFormat="1" x14ac:dyDescent="0.35">
      <c r="A1486" s="72">
        <v>44119</v>
      </c>
      <c r="B1486" s="73" t="s">
        <v>1686</v>
      </c>
      <c r="C1486" s="74">
        <v>16000</v>
      </c>
      <c r="D1486" s="73" t="s">
        <v>1343</v>
      </c>
      <c r="E1486" s="73" t="s">
        <v>322</v>
      </c>
      <c r="F1486" s="73" t="s">
        <v>1343</v>
      </c>
    </row>
    <row r="1487" spans="1:6" s="53" customFormat="1" x14ac:dyDescent="0.35">
      <c r="A1487" s="72">
        <v>44119</v>
      </c>
      <c r="B1487" s="73" t="s">
        <v>1687</v>
      </c>
      <c r="C1487" s="74">
        <v>16000</v>
      </c>
      <c r="D1487" s="73" t="s">
        <v>1343</v>
      </c>
      <c r="E1487" s="73" t="s">
        <v>322</v>
      </c>
      <c r="F1487" s="73" t="s">
        <v>1343</v>
      </c>
    </row>
    <row r="1488" spans="1:6" s="53" customFormat="1" x14ac:dyDescent="0.35">
      <c r="A1488" s="72">
        <v>44119</v>
      </c>
      <c r="B1488" s="73" t="s">
        <v>1688</v>
      </c>
      <c r="C1488" s="74">
        <v>16000</v>
      </c>
      <c r="D1488" s="73" t="s">
        <v>1343</v>
      </c>
      <c r="E1488" s="73" t="s">
        <v>322</v>
      </c>
      <c r="F1488" s="73" t="s">
        <v>1343</v>
      </c>
    </row>
    <row r="1489" spans="1:6" s="53" customFormat="1" x14ac:dyDescent="0.35">
      <c r="A1489" s="72">
        <v>44119</v>
      </c>
      <c r="B1489" s="73" t="s">
        <v>1689</v>
      </c>
      <c r="C1489" s="74">
        <v>16000</v>
      </c>
      <c r="D1489" s="73" t="s">
        <v>1343</v>
      </c>
      <c r="E1489" s="73" t="s">
        <v>322</v>
      </c>
      <c r="F1489" s="73" t="s">
        <v>1343</v>
      </c>
    </row>
    <row r="1490" spans="1:6" s="53" customFormat="1" x14ac:dyDescent="0.35">
      <c r="A1490" s="72">
        <v>44119</v>
      </c>
      <c r="B1490" s="73" t="s">
        <v>1690</v>
      </c>
      <c r="C1490" s="74">
        <v>16000</v>
      </c>
      <c r="D1490" s="73" t="s">
        <v>1343</v>
      </c>
      <c r="E1490" s="73" t="s">
        <v>322</v>
      </c>
      <c r="F1490" s="73" t="s">
        <v>1343</v>
      </c>
    </row>
    <row r="1491" spans="1:6" s="53" customFormat="1" x14ac:dyDescent="0.35">
      <c r="A1491" s="72">
        <v>44119</v>
      </c>
      <c r="B1491" s="73" t="s">
        <v>1691</v>
      </c>
      <c r="C1491" s="74">
        <v>16000</v>
      </c>
      <c r="D1491" s="73" t="s">
        <v>1343</v>
      </c>
      <c r="E1491" s="73" t="s">
        <v>322</v>
      </c>
      <c r="F1491" s="73" t="s">
        <v>1343</v>
      </c>
    </row>
    <row r="1492" spans="1:6" s="53" customFormat="1" x14ac:dyDescent="0.35">
      <c r="A1492" s="72">
        <v>44119</v>
      </c>
      <c r="B1492" s="73" t="s">
        <v>1692</v>
      </c>
      <c r="C1492" s="74">
        <v>16000</v>
      </c>
      <c r="D1492" s="73" t="s">
        <v>1343</v>
      </c>
      <c r="E1492" s="73" t="s">
        <v>322</v>
      </c>
      <c r="F1492" s="73" t="s">
        <v>1343</v>
      </c>
    </row>
    <row r="1493" spans="1:6" s="53" customFormat="1" x14ac:dyDescent="0.35">
      <c r="A1493" s="72">
        <v>44119</v>
      </c>
      <c r="B1493" s="73" t="s">
        <v>1693</v>
      </c>
      <c r="C1493" s="74">
        <v>16000</v>
      </c>
      <c r="D1493" s="73" t="s">
        <v>1343</v>
      </c>
      <c r="E1493" s="73" t="s">
        <v>322</v>
      </c>
      <c r="F1493" s="73" t="s">
        <v>1343</v>
      </c>
    </row>
    <row r="1494" spans="1:6" s="53" customFormat="1" x14ac:dyDescent="0.35">
      <c r="A1494" s="72">
        <v>44119</v>
      </c>
      <c r="B1494" s="73" t="s">
        <v>1694</v>
      </c>
      <c r="C1494" s="74">
        <v>16000</v>
      </c>
      <c r="D1494" s="73" t="s">
        <v>1343</v>
      </c>
      <c r="E1494" s="73" t="s">
        <v>322</v>
      </c>
      <c r="F1494" s="73" t="s">
        <v>1343</v>
      </c>
    </row>
    <row r="1495" spans="1:6" s="53" customFormat="1" x14ac:dyDescent="0.35">
      <c r="A1495" s="72">
        <v>44119</v>
      </c>
      <c r="B1495" s="73" t="s">
        <v>1695</v>
      </c>
      <c r="C1495" s="74">
        <v>16000</v>
      </c>
      <c r="D1495" s="73" t="s">
        <v>1343</v>
      </c>
      <c r="E1495" s="73" t="s">
        <v>322</v>
      </c>
      <c r="F1495" s="73" t="s">
        <v>1343</v>
      </c>
    </row>
    <row r="1496" spans="1:6" s="53" customFormat="1" x14ac:dyDescent="0.35">
      <c r="A1496" s="72">
        <v>44119</v>
      </c>
      <c r="B1496" s="73" t="s">
        <v>1696</v>
      </c>
      <c r="C1496" s="74">
        <v>16000</v>
      </c>
      <c r="D1496" s="73" t="s">
        <v>1343</v>
      </c>
      <c r="E1496" s="73" t="s">
        <v>322</v>
      </c>
      <c r="F1496" s="73" t="s">
        <v>1343</v>
      </c>
    </row>
    <row r="1497" spans="1:6" s="53" customFormat="1" x14ac:dyDescent="0.35">
      <c r="A1497" s="72">
        <v>44119</v>
      </c>
      <c r="B1497" s="73" t="s">
        <v>1697</v>
      </c>
      <c r="C1497" s="74">
        <v>16000</v>
      </c>
      <c r="D1497" s="73" t="s">
        <v>1343</v>
      </c>
      <c r="E1497" s="73" t="s">
        <v>322</v>
      </c>
      <c r="F1497" s="73" t="s">
        <v>1343</v>
      </c>
    </row>
    <row r="1498" spans="1:6" s="53" customFormat="1" x14ac:dyDescent="0.35">
      <c r="A1498" s="72">
        <v>44119</v>
      </c>
      <c r="B1498" s="73" t="s">
        <v>1698</v>
      </c>
      <c r="C1498" s="74">
        <v>16000</v>
      </c>
      <c r="D1498" s="73" t="s">
        <v>1343</v>
      </c>
      <c r="E1498" s="73" t="s">
        <v>322</v>
      </c>
      <c r="F1498" s="73" t="s">
        <v>1343</v>
      </c>
    </row>
    <row r="1499" spans="1:6" s="53" customFormat="1" x14ac:dyDescent="0.35">
      <c r="A1499" s="72">
        <v>44119</v>
      </c>
      <c r="B1499" s="73" t="s">
        <v>1699</v>
      </c>
      <c r="C1499" s="74">
        <v>16000</v>
      </c>
      <c r="D1499" s="73" t="s">
        <v>1343</v>
      </c>
      <c r="E1499" s="73" t="s">
        <v>322</v>
      </c>
      <c r="F1499" s="73" t="s">
        <v>1343</v>
      </c>
    </row>
    <row r="1500" spans="1:6" s="53" customFormat="1" x14ac:dyDescent="0.35">
      <c r="A1500" s="72">
        <v>44119</v>
      </c>
      <c r="B1500" s="73" t="s">
        <v>1700</v>
      </c>
      <c r="C1500" s="74">
        <v>16000</v>
      </c>
      <c r="D1500" s="73" t="s">
        <v>1343</v>
      </c>
      <c r="E1500" s="73" t="s">
        <v>322</v>
      </c>
      <c r="F1500" s="73" t="s">
        <v>1343</v>
      </c>
    </row>
    <row r="1501" spans="1:6" s="53" customFormat="1" x14ac:dyDescent="0.35">
      <c r="A1501" s="72">
        <v>44119</v>
      </c>
      <c r="B1501" s="73" t="s">
        <v>1701</v>
      </c>
      <c r="C1501" s="74">
        <v>16000</v>
      </c>
      <c r="D1501" s="73" t="s">
        <v>1343</v>
      </c>
      <c r="E1501" s="73" t="s">
        <v>322</v>
      </c>
      <c r="F1501" s="73" t="s">
        <v>1343</v>
      </c>
    </row>
    <row r="1502" spans="1:6" s="53" customFormat="1" x14ac:dyDescent="0.35">
      <c r="A1502" s="72">
        <v>44119</v>
      </c>
      <c r="B1502" s="73" t="s">
        <v>1702</v>
      </c>
      <c r="C1502" s="74">
        <v>16000</v>
      </c>
      <c r="D1502" s="73" t="s">
        <v>1343</v>
      </c>
      <c r="E1502" s="73" t="s">
        <v>322</v>
      </c>
      <c r="F1502" s="73" t="s">
        <v>1343</v>
      </c>
    </row>
    <row r="1503" spans="1:6" s="53" customFormat="1" x14ac:dyDescent="0.35">
      <c r="A1503" s="72">
        <v>44119</v>
      </c>
      <c r="B1503" s="73" t="s">
        <v>1703</v>
      </c>
      <c r="C1503" s="74">
        <v>16000</v>
      </c>
      <c r="D1503" s="73" t="s">
        <v>1343</v>
      </c>
      <c r="E1503" s="73" t="s">
        <v>322</v>
      </c>
      <c r="F1503" s="73" t="s">
        <v>1343</v>
      </c>
    </row>
    <row r="1504" spans="1:6" s="53" customFormat="1" x14ac:dyDescent="0.35">
      <c r="A1504" s="72">
        <v>44119</v>
      </c>
      <c r="B1504" s="73" t="s">
        <v>1704</v>
      </c>
      <c r="C1504" s="74">
        <v>16000</v>
      </c>
      <c r="D1504" s="73" t="s">
        <v>1343</v>
      </c>
      <c r="E1504" s="73" t="s">
        <v>322</v>
      </c>
      <c r="F1504" s="73" t="s">
        <v>1343</v>
      </c>
    </row>
    <row r="1505" spans="1:6" s="53" customFormat="1" x14ac:dyDescent="0.35">
      <c r="A1505" s="72">
        <v>44119</v>
      </c>
      <c r="B1505" s="73" t="s">
        <v>1705</v>
      </c>
      <c r="C1505" s="74">
        <v>16000</v>
      </c>
      <c r="D1505" s="73" t="s">
        <v>1343</v>
      </c>
      <c r="E1505" s="73" t="s">
        <v>322</v>
      </c>
      <c r="F1505" s="73" t="s">
        <v>1343</v>
      </c>
    </row>
    <row r="1506" spans="1:6" s="53" customFormat="1" x14ac:dyDescent="0.35">
      <c r="A1506" s="72">
        <v>44119</v>
      </c>
      <c r="B1506" s="73" t="s">
        <v>1706</v>
      </c>
      <c r="C1506" s="74">
        <v>16000</v>
      </c>
      <c r="D1506" s="73" t="s">
        <v>1343</v>
      </c>
      <c r="E1506" s="73" t="s">
        <v>322</v>
      </c>
      <c r="F1506" s="73" t="s">
        <v>1343</v>
      </c>
    </row>
    <row r="1507" spans="1:6" s="53" customFormat="1" x14ac:dyDescent="0.35">
      <c r="A1507" s="72">
        <v>44119</v>
      </c>
      <c r="B1507" s="73" t="s">
        <v>1707</v>
      </c>
      <c r="C1507" s="74">
        <v>16000</v>
      </c>
      <c r="D1507" s="73" t="s">
        <v>1343</v>
      </c>
      <c r="E1507" s="73" t="s">
        <v>322</v>
      </c>
      <c r="F1507" s="73" t="s">
        <v>1343</v>
      </c>
    </row>
    <row r="1508" spans="1:6" s="53" customFormat="1" x14ac:dyDescent="0.35">
      <c r="A1508" s="72">
        <v>44119</v>
      </c>
      <c r="B1508" s="73" t="s">
        <v>1708</v>
      </c>
      <c r="C1508" s="74">
        <v>16000</v>
      </c>
      <c r="D1508" s="73" t="s">
        <v>1343</v>
      </c>
      <c r="E1508" s="73" t="s">
        <v>322</v>
      </c>
      <c r="F1508" s="73" t="s">
        <v>1343</v>
      </c>
    </row>
    <row r="1509" spans="1:6" s="53" customFormat="1" x14ac:dyDescent="0.35">
      <c r="A1509" s="72">
        <v>44119</v>
      </c>
      <c r="B1509" s="73" t="s">
        <v>1709</v>
      </c>
      <c r="C1509" s="74">
        <v>16000</v>
      </c>
      <c r="D1509" s="73" t="s">
        <v>1343</v>
      </c>
      <c r="E1509" s="73" t="s">
        <v>322</v>
      </c>
      <c r="F1509" s="73" t="s">
        <v>1343</v>
      </c>
    </row>
    <row r="1510" spans="1:6" s="53" customFormat="1" x14ac:dyDescent="0.35">
      <c r="A1510" s="72">
        <v>44119</v>
      </c>
      <c r="B1510" s="73" t="s">
        <v>1710</v>
      </c>
      <c r="C1510" s="74">
        <v>16000</v>
      </c>
      <c r="D1510" s="73" t="s">
        <v>1343</v>
      </c>
      <c r="E1510" s="73" t="s">
        <v>322</v>
      </c>
      <c r="F1510" s="73" t="s">
        <v>1343</v>
      </c>
    </row>
    <row r="1511" spans="1:6" s="53" customFormat="1" x14ac:dyDescent="0.35">
      <c r="A1511" s="72">
        <v>44119</v>
      </c>
      <c r="B1511" s="73" t="s">
        <v>1711</v>
      </c>
      <c r="C1511" s="74">
        <v>16000</v>
      </c>
      <c r="D1511" s="73" t="s">
        <v>1343</v>
      </c>
      <c r="E1511" s="73" t="s">
        <v>322</v>
      </c>
      <c r="F1511" s="73" t="s">
        <v>1343</v>
      </c>
    </row>
    <row r="1512" spans="1:6" s="53" customFormat="1" x14ac:dyDescent="0.35">
      <c r="A1512" s="72">
        <v>44119</v>
      </c>
      <c r="B1512" s="73" t="s">
        <v>1712</v>
      </c>
      <c r="C1512" s="74">
        <v>16000</v>
      </c>
      <c r="D1512" s="73" t="s">
        <v>1343</v>
      </c>
      <c r="E1512" s="73" t="s">
        <v>322</v>
      </c>
      <c r="F1512" s="73" t="s">
        <v>1343</v>
      </c>
    </row>
    <row r="1513" spans="1:6" s="53" customFormat="1" x14ac:dyDescent="0.35">
      <c r="A1513" s="72">
        <v>44119</v>
      </c>
      <c r="B1513" s="73" t="s">
        <v>1713</v>
      </c>
      <c r="C1513" s="74">
        <v>16000</v>
      </c>
      <c r="D1513" s="73" t="s">
        <v>1343</v>
      </c>
      <c r="E1513" s="73" t="s">
        <v>322</v>
      </c>
      <c r="F1513" s="73" t="s">
        <v>1343</v>
      </c>
    </row>
    <row r="1514" spans="1:6" s="53" customFormat="1" x14ac:dyDescent="0.35">
      <c r="A1514" s="72">
        <v>44119</v>
      </c>
      <c r="B1514" s="73" t="s">
        <v>1714</v>
      </c>
      <c r="C1514" s="74">
        <v>16000</v>
      </c>
      <c r="D1514" s="73" t="s">
        <v>1343</v>
      </c>
      <c r="E1514" s="73" t="s">
        <v>322</v>
      </c>
      <c r="F1514" s="73" t="s">
        <v>1343</v>
      </c>
    </row>
    <row r="1515" spans="1:6" s="53" customFormat="1" x14ac:dyDescent="0.35">
      <c r="A1515" s="72">
        <v>44119</v>
      </c>
      <c r="B1515" s="73" t="s">
        <v>1715</v>
      </c>
      <c r="C1515" s="74">
        <v>16000</v>
      </c>
      <c r="D1515" s="73" t="s">
        <v>1343</v>
      </c>
      <c r="E1515" s="73" t="s">
        <v>322</v>
      </c>
      <c r="F1515" s="73" t="s">
        <v>1343</v>
      </c>
    </row>
    <row r="1516" spans="1:6" s="53" customFormat="1" x14ac:dyDescent="0.35">
      <c r="A1516" s="72">
        <v>44119</v>
      </c>
      <c r="B1516" s="73" t="s">
        <v>1716</v>
      </c>
      <c r="C1516" s="74">
        <v>16000</v>
      </c>
      <c r="D1516" s="73" t="s">
        <v>1343</v>
      </c>
      <c r="E1516" s="73" t="s">
        <v>322</v>
      </c>
      <c r="F1516" s="73" t="s">
        <v>1343</v>
      </c>
    </row>
    <row r="1517" spans="1:6" s="53" customFormat="1" x14ac:dyDescent="0.35">
      <c r="A1517" s="72">
        <v>44119</v>
      </c>
      <c r="B1517" s="73" t="s">
        <v>1717</v>
      </c>
      <c r="C1517" s="74">
        <v>16000</v>
      </c>
      <c r="D1517" s="73" t="s">
        <v>1343</v>
      </c>
      <c r="E1517" s="73" t="s">
        <v>322</v>
      </c>
      <c r="F1517" s="73" t="s">
        <v>1343</v>
      </c>
    </row>
    <row r="1518" spans="1:6" s="53" customFormat="1" x14ac:dyDescent="0.35">
      <c r="A1518" s="72">
        <v>44119</v>
      </c>
      <c r="B1518" s="73" t="s">
        <v>1718</v>
      </c>
      <c r="C1518" s="74">
        <v>16000</v>
      </c>
      <c r="D1518" s="73" t="s">
        <v>1343</v>
      </c>
      <c r="E1518" s="73" t="s">
        <v>322</v>
      </c>
      <c r="F1518" s="73" t="s">
        <v>1343</v>
      </c>
    </row>
    <row r="1519" spans="1:6" s="53" customFormat="1" x14ac:dyDescent="0.35">
      <c r="A1519" s="72">
        <v>44119</v>
      </c>
      <c r="B1519" s="73" t="s">
        <v>1719</v>
      </c>
      <c r="C1519" s="74">
        <v>16000</v>
      </c>
      <c r="D1519" s="73" t="s">
        <v>1343</v>
      </c>
      <c r="E1519" s="73" t="s">
        <v>322</v>
      </c>
      <c r="F1519" s="73" t="s">
        <v>1343</v>
      </c>
    </row>
    <row r="1520" spans="1:6" s="53" customFormat="1" x14ac:dyDescent="0.35">
      <c r="A1520" s="72">
        <v>44119</v>
      </c>
      <c r="B1520" s="73" t="s">
        <v>1720</v>
      </c>
      <c r="C1520" s="74">
        <v>16000</v>
      </c>
      <c r="D1520" s="73" t="s">
        <v>1343</v>
      </c>
      <c r="E1520" s="73" t="s">
        <v>322</v>
      </c>
      <c r="F1520" s="73" t="s">
        <v>1343</v>
      </c>
    </row>
    <row r="1521" spans="1:6" s="53" customFormat="1" x14ac:dyDescent="0.35">
      <c r="A1521" s="72">
        <v>44119</v>
      </c>
      <c r="B1521" s="73" t="s">
        <v>1721</v>
      </c>
      <c r="C1521" s="74">
        <v>16000</v>
      </c>
      <c r="D1521" s="73" t="s">
        <v>1343</v>
      </c>
      <c r="E1521" s="73" t="s">
        <v>322</v>
      </c>
      <c r="F1521" s="73" t="s">
        <v>1343</v>
      </c>
    </row>
    <row r="1522" spans="1:6" s="53" customFormat="1" x14ac:dyDescent="0.35">
      <c r="A1522" s="72">
        <v>44119</v>
      </c>
      <c r="B1522" s="73" t="s">
        <v>1722</v>
      </c>
      <c r="C1522" s="74">
        <v>16000</v>
      </c>
      <c r="D1522" s="73" t="s">
        <v>1343</v>
      </c>
      <c r="E1522" s="73" t="s">
        <v>322</v>
      </c>
      <c r="F1522" s="73" t="s">
        <v>1343</v>
      </c>
    </row>
    <row r="1523" spans="1:6" s="53" customFormat="1" x14ac:dyDescent="0.35">
      <c r="A1523" s="72">
        <v>44119</v>
      </c>
      <c r="B1523" s="73" t="s">
        <v>1723</v>
      </c>
      <c r="C1523" s="74">
        <v>16000</v>
      </c>
      <c r="D1523" s="73" t="s">
        <v>1343</v>
      </c>
      <c r="E1523" s="73" t="s">
        <v>322</v>
      </c>
      <c r="F1523" s="73" t="s">
        <v>1343</v>
      </c>
    </row>
    <row r="1524" spans="1:6" s="53" customFormat="1" x14ac:dyDescent="0.35">
      <c r="A1524" s="72">
        <v>44119</v>
      </c>
      <c r="B1524" s="73" t="s">
        <v>1724</v>
      </c>
      <c r="C1524" s="74">
        <v>16000</v>
      </c>
      <c r="D1524" s="73" t="s">
        <v>1343</v>
      </c>
      <c r="E1524" s="73" t="s">
        <v>322</v>
      </c>
      <c r="F1524" s="73" t="s">
        <v>1343</v>
      </c>
    </row>
    <row r="1525" spans="1:6" s="53" customFormat="1" x14ac:dyDescent="0.35">
      <c r="A1525" s="72">
        <v>44119</v>
      </c>
      <c r="B1525" s="73" t="s">
        <v>1725</v>
      </c>
      <c r="C1525" s="74">
        <v>16000</v>
      </c>
      <c r="D1525" s="73" t="s">
        <v>1343</v>
      </c>
      <c r="E1525" s="73" t="s">
        <v>322</v>
      </c>
      <c r="F1525" s="73" t="s">
        <v>1343</v>
      </c>
    </row>
    <row r="1526" spans="1:6" s="53" customFormat="1" x14ac:dyDescent="0.35">
      <c r="A1526" s="72">
        <v>44119</v>
      </c>
      <c r="B1526" s="73" t="s">
        <v>1726</v>
      </c>
      <c r="C1526" s="74">
        <v>16000</v>
      </c>
      <c r="D1526" s="73" t="s">
        <v>1343</v>
      </c>
      <c r="E1526" s="73" t="s">
        <v>322</v>
      </c>
      <c r="F1526" s="73" t="s">
        <v>1343</v>
      </c>
    </row>
    <row r="1527" spans="1:6" s="53" customFormat="1" x14ac:dyDescent="0.35">
      <c r="A1527" s="72">
        <v>44119</v>
      </c>
      <c r="B1527" s="73" t="s">
        <v>1727</v>
      </c>
      <c r="C1527" s="74">
        <v>16000</v>
      </c>
      <c r="D1527" s="73" t="s">
        <v>1343</v>
      </c>
      <c r="E1527" s="73" t="s">
        <v>322</v>
      </c>
      <c r="F1527" s="73" t="s">
        <v>1343</v>
      </c>
    </row>
    <row r="1528" spans="1:6" s="53" customFormat="1" x14ac:dyDescent="0.35">
      <c r="A1528" s="72">
        <v>44119</v>
      </c>
      <c r="B1528" s="73" t="s">
        <v>1728</v>
      </c>
      <c r="C1528" s="74">
        <v>16000</v>
      </c>
      <c r="D1528" s="73" t="s">
        <v>1343</v>
      </c>
      <c r="E1528" s="73" t="s">
        <v>322</v>
      </c>
      <c r="F1528" s="73" t="s">
        <v>1343</v>
      </c>
    </row>
    <row r="1529" spans="1:6" s="53" customFormat="1" x14ac:dyDescent="0.35">
      <c r="A1529" s="72">
        <v>44119</v>
      </c>
      <c r="B1529" s="73" t="s">
        <v>1729</v>
      </c>
      <c r="C1529" s="74">
        <v>16000</v>
      </c>
      <c r="D1529" s="73" t="s">
        <v>1343</v>
      </c>
      <c r="E1529" s="73" t="s">
        <v>322</v>
      </c>
      <c r="F1529" s="73" t="s">
        <v>1343</v>
      </c>
    </row>
    <row r="1530" spans="1:6" s="53" customFormat="1" x14ac:dyDescent="0.35">
      <c r="A1530" s="72">
        <v>44119</v>
      </c>
      <c r="B1530" s="73" t="s">
        <v>1730</v>
      </c>
      <c r="C1530" s="74">
        <v>16000</v>
      </c>
      <c r="D1530" s="73" t="s">
        <v>1343</v>
      </c>
      <c r="E1530" s="73" t="s">
        <v>322</v>
      </c>
      <c r="F1530" s="73" t="s">
        <v>1343</v>
      </c>
    </row>
    <row r="1531" spans="1:6" s="53" customFormat="1" x14ac:dyDescent="0.35">
      <c r="A1531" s="72">
        <v>44119</v>
      </c>
      <c r="B1531" s="73" t="s">
        <v>1731</v>
      </c>
      <c r="C1531" s="74">
        <v>16000</v>
      </c>
      <c r="D1531" s="73" t="s">
        <v>1343</v>
      </c>
      <c r="E1531" s="73" t="s">
        <v>322</v>
      </c>
      <c r="F1531" s="73" t="s">
        <v>1343</v>
      </c>
    </row>
    <row r="1532" spans="1:6" s="53" customFormat="1" x14ac:dyDescent="0.35">
      <c r="A1532" s="72">
        <v>44119</v>
      </c>
      <c r="B1532" s="73" t="s">
        <v>1732</v>
      </c>
      <c r="C1532" s="74">
        <v>16000</v>
      </c>
      <c r="D1532" s="73" t="s">
        <v>1343</v>
      </c>
      <c r="E1532" s="73" t="s">
        <v>322</v>
      </c>
      <c r="F1532" s="73" t="s">
        <v>1343</v>
      </c>
    </row>
    <row r="1533" spans="1:6" s="53" customFormat="1" x14ac:dyDescent="0.35">
      <c r="A1533" s="72">
        <v>44119</v>
      </c>
      <c r="B1533" s="73" t="s">
        <v>1733</v>
      </c>
      <c r="C1533" s="74">
        <v>16000</v>
      </c>
      <c r="D1533" s="73" t="s">
        <v>1343</v>
      </c>
      <c r="E1533" s="73" t="s">
        <v>322</v>
      </c>
      <c r="F1533" s="73" t="s">
        <v>1343</v>
      </c>
    </row>
    <row r="1534" spans="1:6" s="53" customFormat="1" x14ac:dyDescent="0.35">
      <c r="A1534" s="72">
        <v>44119</v>
      </c>
      <c r="B1534" s="73" t="s">
        <v>1734</v>
      </c>
      <c r="C1534" s="74">
        <v>16000</v>
      </c>
      <c r="D1534" s="73" t="s">
        <v>1343</v>
      </c>
      <c r="E1534" s="73" t="s">
        <v>322</v>
      </c>
      <c r="F1534" s="73" t="s">
        <v>1343</v>
      </c>
    </row>
    <row r="1535" spans="1:6" s="53" customFormat="1" x14ac:dyDescent="0.35">
      <c r="A1535" s="72">
        <v>44119</v>
      </c>
      <c r="B1535" s="73" t="s">
        <v>1735</v>
      </c>
      <c r="C1535" s="74">
        <v>16000</v>
      </c>
      <c r="D1535" s="73" t="s">
        <v>1343</v>
      </c>
      <c r="E1535" s="73" t="s">
        <v>322</v>
      </c>
      <c r="F1535" s="73" t="s">
        <v>1343</v>
      </c>
    </row>
    <row r="1536" spans="1:6" s="53" customFormat="1" x14ac:dyDescent="0.35">
      <c r="A1536" s="72">
        <v>44119</v>
      </c>
      <c r="B1536" s="73" t="s">
        <v>1736</v>
      </c>
      <c r="C1536" s="74">
        <v>16000</v>
      </c>
      <c r="D1536" s="73" t="s">
        <v>1343</v>
      </c>
      <c r="E1536" s="73" t="s">
        <v>322</v>
      </c>
      <c r="F1536" s="73" t="s">
        <v>1343</v>
      </c>
    </row>
    <row r="1537" spans="1:6" s="53" customFormat="1" x14ac:dyDescent="0.35">
      <c r="A1537" s="72">
        <v>44119</v>
      </c>
      <c r="B1537" s="73" t="s">
        <v>1737</v>
      </c>
      <c r="C1537" s="74">
        <v>16000</v>
      </c>
      <c r="D1537" s="73" t="s">
        <v>1343</v>
      </c>
      <c r="E1537" s="73" t="s">
        <v>322</v>
      </c>
      <c r="F1537" s="73" t="s">
        <v>1343</v>
      </c>
    </row>
    <row r="1538" spans="1:6" s="53" customFormat="1" x14ac:dyDescent="0.35">
      <c r="A1538" s="72">
        <v>44119</v>
      </c>
      <c r="B1538" s="73" t="s">
        <v>1738</v>
      </c>
      <c r="C1538" s="74">
        <v>16000</v>
      </c>
      <c r="D1538" s="73" t="s">
        <v>1343</v>
      </c>
      <c r="E1538" s="73" t="s">
        <v>322</v>
      </c>
      <c r="F1538" s="73" t="s">
        <v>1343</v>
      </c>
    </row>
    <row r="1539" spans="1:6" s="53" customFormat="1" x14ac:dyDescent="0.35">
      <c r="A1539" s="72">
        <v>44119</v>
      </c>
      <c r="B1539" s="73" t="s">
        <v>1739</v>
      </c>
      <c r="C1539" s="74">
        <v>16000</v>
      </c>
      <c r="D1539" s="73" t="s">
        <v>1343</v>
      </c>
      <c r="E1539" s="73" t="s">
        <v>322</v>
      </c>
      <c r="F1539" s="73" t="s">
        <v>1343</v>
      </c>
    </row>
    <row r="1540" spans="1:6" s="53" customFormat="1" x14ac:dyDescent="0.35">
      <c r="A1540" s="72">
        <v>44119</v>
      </c>
      <c r="B1540" s="73" t="s">
        <v>1740</v>
      </c>
      <c r="C1540" s="74">
        <v>16000</v>
      </c>
      <c r="D1540" s="73" t="s">
        <v>1343</v>
      </c>
      <c r="E1540" s="73" t="s">
        <v>322</v>
      </c>
      <c r="F1540" s="73" t="s">
        <v>1343</v>
      </c>
    </row>
    <row r="1541" spans="1:6" s="53" customFormat="1" x14ac:dyDescent="0.35">
      <c r="A1541" s="72">
        <v>44119</v>
      </c>
      <c r="B1541" s="73" t="s">
        <v>1741</v>
      </c>
      <c r="C1541" s="74">
        <v>16000</v>
      </c>
      <c r="D1541" s="73" t="s">
        <v>1343</v>
      </c>
      <c r="E1541" s="73" t="s">
        <v>322</v>
      </c>
      <c r="F1541" s="73" t="s">
        <v>1343</v>
      </c>
    </row>
    <row r="1542" spans="1:6" s="53" customFormat="1" x14ac:dyDescent="0.35">
      <c r="A1542" s="72">
        <v>44119</v>
      </c>
      <c r="B1542" s="73" t="s">
        <v>1742</v>
      </c>
      <c r="C1542" s="74">
        <v>16000</v>
      </c>
      <c r="D1542" s="73" t="s">
        <v>1343</v>
      </c>
      <c r="E1542" s="73" t="s">
        <v>322</v>
      </c>
      <c r="F1542" s="73" t="s">
        <v>1343</v>
      </c>
    </row>
    <row r="1543" spans="1:6" s="53" customFormat="1" x14ac:dyDescent="0.35">
      <c r="A1543" s="72">
        <v>44119</v>
      </c>
      <c r="B1543" s="73" t="s">
        <v>1743</v>
      </c>
      <c r="C1543" s="74">
        <v>16000</v>
      </c>
      <c r="D1543" s="73" t="s">
        <v>1343</v>
      </c>
      <c r="E1543" s="73" t="s">
        <v>322</v>
      </c>
      <c r="F1543" s="73" t="s">
        <v>1343</v>
      </c>
    </row>
    <row r="1544" spans="1:6" s="53" customFormat="1" x14ac:dyDescent="0.35">
      <c r="A1544" s="72">
        <v>44119</v>
      </c>
      <c r="B1544" s="73" t="s">
        <v>1744</v>
      </c>
      <c r="C1544" s="74">
        <v>16000</v>
      </c>
      <c r="D1544" s="73" t="s">
        <v>1343</v>
      </c>
      <c r="E1544" s="73" t="s">
        <v>322</v>
      </c>
      <c r="F1544" s="73" t="s">
        <v>1343</v>
      </c>
    </row>
    <row r="1545" spans="1:6" s="53" customFormat="1" x14ac:dyDescent="0.35">
      <c r="A1545" s="72">
        <v>44119</v>
      </c>
      <c r="B1545" s="73" t="s">
        <v>1745</v>
      </c>
      <c r="C1545" s="74">
        <v>16000</v>
      </c>
      <c r="D1545" s="73" t="s">
        <v>1343</v>
      </c>
      <c r="E1545" s="73" t="s">
        <v>322</v>
      </c>
      <c r="F1545" s="73" t="s">
        <v>1343</v>
      </c>
    </row>
    <row r="1546" spans="1:6" s="53" customFormat="1" x14ac:dyDescent="0.35">
      <c r="A1546" s="72">
        <v>44119</v>
      </c>
      <c r="B1546" s="73" t="s">
        <v>1746</v>
      </c>
      <c r="C1546" s="74">
        <v>16000</v>
      </c>
      <c r="D1546" s="73" t="s">
        <v>1343</v>
      </c>
      <c r="E1546" s="73" t="s">
        <v>322</v>
      </c>
      <c r="F1546" s="73" t="s">
        <v>1343</v>
      </c>
    </row>
    <row r="1547" spans="1:6" s="53" customFormat="1" x14ac:dyDescent="0.35">
      <c r="A1547" s="72">
        <v>44119</v>
      </c>
      <c r="B1547" s="73" t="s">
        <v>1747</v>
      </c>
      <c r="C1547" s="74">
        <v>16000</v>
      </c>
      <c r="D1547" s="73" t="s">
        <v>1343</v>
      </c>
      <c r="E1547" s="73" t="s">
        <v>322</v>
      </c>
      <c r="F1547" s="73" t="s">
        <v>1343</v>
      </c>
    </row>
    <row r="1548" spans="1:6" s="53" customFormat="1" x14ac:dyDescent="0.35">
      <c r="A1548" s="72">
        <v>44119</v>
      </c>
      <c r="B1548" s="73" t="s">
        <v>1748</v>
      </c>
      <c r="C1548" s="74">
        <v>16000</v>
      </c>
      <c r="D1548" s="73" t="s">
        <v>1343</v>
      </c>
      <c r="E1548" s="73" t="s">
        <v>322</v>
      </c>
      <c r="F1548" s="73" t="s">
        <v>1343</v>
      </c>
    </row>
    <row r="1549" spans="1:6" s="53" customFormat="1" x14ac:dyDescent="0.35">
      <c r="A1549" s="72">
        <v>44119</v>
      </c>
      <c r="B1549" s="73" t="s">
        <v>1749</v>
      </c>
      <c r="C1549" s="74">
        <v>16000</v>
      </c>
      <c r="D1549" s="73" t="s">
        <v>1343</v>
      </c>
      <c r="E1549" s="73" t="s">
        <v>322</v>
      </c>
      <c r="F1549" s="73" t="s">
        <v>1343</v>
      </c>
    </row>
    <row r="1550" spans="1:6" s="53" customFormat="1" x14ac:dyDescent="0.35">
      <c r="A1550" s="72">
        <v>44119</v>
      </c>
      <c r="B1550" s="73" t="s">
        <v>1750</v>
      </c>
      <c r="C1550" s="74">
        <v>16000</v>
      </c>
      <c r="D1550" s="73" t="s">
        <v>1343</v>
      </c>
      <c r="E1550" s="73" t="s">
        <v>322</v>
      </c>
      <c r="F1550" s="73" t="s">
        <v>1343</v>
      </c>
    </row>
    <row r="1551" spans="1:6" s="53" customFormat="1" x14ac:dyDescent="0.35">
      <c r="A1551" s="72">
        <v>44119</v>
      </c>
      <c r="B1551" s="73" t="s">
        <v>1751</v>
      </c>
      <c r="C1551" s="74">
        <v>16000</v>
      </c>
      <c r="D1551" s="73" t="s">
        <v>1343</v>
      </c>
      <c r="E1551" s="73" t="s">
        <v>322</v>
      </c>
      <c r="F1551" s="73" t="s">
        <v>1343</v>
      </c>
    </row>
    <row r="1552" spans="1:6" s="53" customFormat="1" x14ac:dyDescent="0.35">
      <c r="A1552" s="72">
        <v>44119</v>
      </c>
      <c r="B1552" s="73" t="s">
        <v>1752</v>
      </c>
      <c r="C1552" s="74">
        <v>16000</v>
      </c>
      <c r="D1552" s="73" t="s">
        <v>1343</v>
      </c>
      <c r="E1552" s="73" t="s">
        <v>322</v>
      </c>
      <c r="F1552" s="73" t="s">
        <v>1343</v>
      </c>
    </row>
    <row r="1553" spans="1:6" s="53" customFormat="1" x14ac:dyDescent="0.35">
      <c r="A1553" s="72">
        <v>44119</v>
      </c>
      <c r="B1553" s="73" t="s">
        <v>1753</v>
      </c>
      <c r="C1553" s="74">
        <v>16000</v>
      </c>
      <c r="D1553" s="73" t="s">
        <v>1343</v>
      </c>
      <c r="E1553" s="73" t="s">
        <v>322</v>
      </c>
      <c r="F1553" s="73" t="s">
        <v>1343</v>
      </c>
    </row>
    <row r="1554" spans="1:6" s="53" customFormat="1" x14ac:dyDescent="0.35">
      <c r="A1554" s="72">
        <v>44119</v>
      </c>
      <c r="B1554" s="73" t="s">
        <v>1754</v>
      </c>
      <c r="C1554" s="74">
        <v>16000</v>
      </c>
      <c r="D1554" s="73" t="s">
        <v>1343</v>
      </c>
      <c r="E1554" s="73" t="s">
        <v>322</v>
      </c>
      <c r="F1554" s="73" t="s">
        <v>1343</v>
      </c>
    </row>
    <row r="1555" spans="1:6" s="53" customFormat="1" x14ac:dyDescent="0.35">
      <c r="A1555" s="72">
        <v>44119</v>
      </c>
      <c r="B1555" s="73" t="s">
        <v>1755</v>
      </c>
      <c r="C1555" s="74">
        <v>16000</v>
      </c>
      <c r="D1555" s="73" t="s">
        <v>1343</v>
      </c>
      <c r="E1555" s="73" t="s">
        <v>322</v>
      </c>
      <c r="F1555" s="73" t="s">
        <v>1343</v>
      </c>
    </row>
    <row r="1556" spans="1:6" s="53" customFormat="1" x14ac:dyDescent="0.35">
      <c r="A1556" s="72">
        <v>44119</v>
      </c>
      <c r="B1556" s="73" t="s">
        <v>1756</v>
      </c>
      <c r="C1556" s="74">
        <v>16000</v>
      </c>
      <c r="D1556" s="73" t="s">
        <v>1343</v>
      </c>
      <c r="E1556" s="73" t="s">
        <v>322</v>
      </c>
      <c r="F1556" s="73" t="s">
        <v>1343</v>
      </c>
    </row>
    <row r="1557" spans="1:6" s="53" customFormat="1" x14ac:dyDescent="0.35">
      <c r="A1557" s="72">
        <v>44119</v>
      </c>
      <c r="B1557" s="73" t="s">
        <v>1757</v>
      </c>
      <c r="C1557" s="74">
        <v>16000</v>
      </c>
      <c r="D1557" s="73" t="s">
        <v>1343</v>
      </c>
      <c r="E1557" s="73" t="s">
        <v>322</v>
      </c>
      <c r="F1557" s="73" t="s">
        <v>1343</v>
      </c>
    </row>
    <row r="1558" spans="1:6" s="53" customFormat="1" x14ac:dyDescent="0.35">
      <c r="A1558" s="72">
        <v>44119</v>
      </c>
      <c r="B1558" s="73" t="s">
        <v>1758</v>
      </c>
      <c r="C1558" s="74">
        <v>16000</v>
      </c>
      <c r="D1558" s="73" t="s">
        <v>1343</v>
      </c>
      <c r="E1558" s="73" t="s">
        <v>322</v>
      </c>
      <c r="F1558" s="73" t="s">
        <v>1343</v>
      </c>
    </row>
    <row r="1559" spans="1:6" s="53" customFormat="1" x14ac:dyDescent="0.35">
      <c r="A1559" s="72">
        <v>44119</v>
      </c>
      <c r="B1559" s="73" t="s">
        <v>1759</v>
      </c>
      <c r="C1559" s="74">
        <v>16000</v>
      </c>
      <c r="D1559" s="73" t="s">
        <v>1343</v>
      </c>
      <c r="E1559" s="73" t="s">
        <v>322</v>
      </c>
      <c r="F1559" s="73" t="s">
        <v>1343</v>
      </c>
    </row>
    <row r="1560" spans="1:6" s="53" customFormat="1" x14ac:dyDescent="0.35">
      <c r="A1560" s="72">
        <v>44119</v>
      </c>
      <c r="B1560" s="73" t="s">
        <v>1760</v>
      </c>
      <c r="C1560" s="74">
        <v>16000</v>
      </c>
      <c r="D1560" s="73" t="s">
        <v>1343</v>
      </c>
      <c r="E1560" s="73" t="s">
        <v>322</v>
      </c>
      <c r="F1560" s="73" t="s">
        <v>1343</v>
      </c>
    </row>
    <row r="1561" spans="1:6" s="53" customFormat="1" x14ac:dyDescent="0.35">
      <c r="A1561" s="72">
        <v>44119</v>
      </c>
      <c r="B1561" s="73" t="s">
        <v>1761</v>
      </c>
      <c r="C1561" s="74">
        <v>16000</v>
      </c>
      <c r="D1561" s="73" t="s">
        <v>1343</v>
      </c>
      <c r="E1561" s="73" t="s">
        <v>322</v>
      </c>
      <c r="F1561" s="73" t="s">
        <v>1343</v>
      </c>
    </row>
    <row r="1562" spans="1:6" s="53" customFormat="1" x14ac:dyDescent="0.35">
      <c r="A1562" s="72">
        <v>44119</v>
      </c>
      <c r="B1562" s="73" t="s">
        <v>387</v>
      </c>
      <c r="C1562" s="74">
        <v>16000</v>
      </c>
      <c r="D1562" s="73" t="s">
        <v>1343</v>
      </c>
      <c r="E1562" s="73" t="s">
        <v>322</v>
      </c>
      <c r="F1562" s="73" t="s">
        <v>1343</v>
      </c>
    </row>
    <row r="1563" spans="1:6" s="53" customFormat="1" x14ac:dyDescent="0.35">
      <c r="A1563" s="72">
        <v>44119</v>
      </c>
      <c r="B1563" s="73" t="s">
        <v>1762</v>
      </c>
      <c r="C1563" s="74">
        <v>16000</v>
      </c>
      <c r="D1563" s="73" t="s">
        <v>1343</v>
      </c>
      <c r="E1563" s="73" t="s">
        <v>322</v>
      </c>
      <c r="F1563" s="73" t="s">
        <v>1343</v>
      </c>
    </row>
    <row r="1564" spans="1:6" s="53" customFormat="1" x14ac:dyDescent="0.35">
      <c r="A1564" s="72">
        <v>44119</v>
      </c>
      <c r="B1564" s="73" t="s">
        <v>1763</v>
      </c>
      <c r="C1564" s="74">
        <v>16000</v>
      </c>
      <c r="D1564" s="73" t="s">
        <v>1343</v>
      </c>
      <c r="E1564" s="73" t="s">
        <v>322</v>
      </c>
      <c r="F1564" s="73" t="s">
        <v>1343</v>
      </c>
    </row>
    <row r="1565" spans="1:6" s="53" customFormat="1" x14ac:dyDescent="0.35">
      <c r="A1565" s="72">
        <v>44119</v>
      </c>
      <c r="B1565" s="73" t="s">
        <v>1764</v>
      </c>
      <c r="C1565" s="74">
        <v>16000</v>
      </c>
      <c r="D1565" s="73" t="s">
        <v>1343</v>
      </c>
      <c r="E1565" s="73" t="s">
        <v>322</v>
      </c>
      <c r="F1565" s="73" t="s">
        <v>1343</v>
      </c>
    </row>
    <row r="1566" spans="1:6" s="53" customFormat="1" x14ac:dyDescent="0.35">
      <c r="A1566" s="72">
        <v>44119</v>
      </c>
      <c r="B1566" s="73" t="s">
        <v>1765</v>
      </c>
      <c r="C1566" s="74">
        <v>16000</v>
      </c>
      <c r="D1566" s="73" t="s">
        <v>1343</v>
      </c>
      <c r="E1566" s="73" t="s">
        <v>322</v>
      </c>
      <c r="F1566" s="73" t="s">
        <v>1343</v>
      </c>
    </row>
    <row r="1567" spans="1:6" s="53" customFormat="1" x14ac:dyDescent="0.35">
      <c r="A1567" s="72">
        <v>44119</v>
      </c>
      <c r="B1567" s="73" t="s">
        <v>1766</v>
      </c>
      <c r="C1567" s="74">
        <v>16000</v>
      </c>
      <c r="D1567" s="73" t="s">
        <v>1343</v>
      </c>
      <c r="E1567" s="73" t="s">
        <v>322</v>
      </c>
      <c r="F1567" s="73" t="s">
        <v>1343</v>
      </c>
    </row>
    <row r="1568" spans="1:6" s="53" customFormat="1" x14ac:dyDescent="0.35">
      <c r="A1568" s="72">
        <v>44119</v>
      </c>
      <c r="B1568" s="73" t="s">
        <v>1767</v>
      </c>
      <c r="C1568" s="74">
        <v>16000</v>
      </c>
      <c r="D1568" s="73" t="s">
        <v>1343</v>
      </c>
      <c r="E1568" s="73" t="s">
        <v>322</v>
      </c>
      <c r="F1568" s="73" t="s">
        <v>1343</v>
      </c>
    </row>
    <row r="1569" spans="1:6" s="53" customFormat="1" x14ac:dyDescent="0.35">
      <c r="A1569" s="72">
        <v>44119</v>
      </c>
      <c r="B1569" s="73" t="s">
        <v>1768</v>
      </c>
      <c r="C1569" s="74">
        <v>16000</v>
      </c>
      <c r="D1569" s="73" t="s">
        <v>1343</v>
      </c>
      <c r="E1569" s="73" t="s">
        <v>322</v>
      </c>
      <c r="F1569" s="73" t="s">
        <v>1343</v>
      </c>
    </row>
    <row r="1570" spans="1:6" s="53" customFormat="1" x14ac:dyDescent="0.35">
      <c r="A1570" s="72">
        <v>44119</v>
      </c>
      <c r="B1570" s="73" t="s">
        <v>1769</v>
      </c>
      <c r="C1570" s="74">
        <v>16000</v>
      </c>
      <c r="D1570" s="73" t="s">
        <v>1343</v>
      </c>
      <c r="E1570" s="73" t="s">
        <v>322</v>
      </c>
      <c r="F1570" s="73" t="s">
        <v>1343</v>
      </c>
    </row>
    <row r="1571" spans="1:6" s="53" customFormat="1" x14ac:dyDescent="0.35">
      <c r="A1571" s="72">
        <v>44119</v>
      </c>
      <c r="B1571" s="73" t="s">
        <v>1770</v>
      </c>
      <c r="C1571" s="74">
        <v>16000</v>
      </c>
      <c r="D1571" s="73" t="s">
        <v>1343</v>
      </c>
      <c r="E1571" s="73" t="s">
        <v>322</v>
      </c>
      <c r="F1571" s="73" t="s">
        <v>1343</v>
      </c>
    </row>
    <row r="1572" spans="1:6" s="53" customFormat="1" x14ac:dyDescent="0.35">
      <c r="A1572" s="72">
        <v>44119</v>
      </c>
      <c r="B1572" s="73" t="s">
        <v>1771</v>
      </c>
      <c r="C1572" s="74">
        <v>16000</v>
      </c>
      <c r="D1572" s="73" t="s">
        <v>1343</v>
      </c>
      <c r="E1572" s="73" t="s">
        <v>322</v>
      </c>
      <c r="F1572" s="73" t="s">
        <v>1343</v>
      </c>
    </row>
    <row r="1573" spans="1:6" s="53" customFormat="1" x14ac:dyDescent="0.35">
      <c r="A1573" s="72">
        <v>44119</v>
      </c>
      <c r="B1573" s="73" t="s">
        <v>1772</v>
      </c>
      <c r="C1573" s="74">
        <v>16000</v>
      </c>
      <c r="D1573" s="73" t="s">
        <v>1343</v>
      </c>
      <c r="E1573" s="73" t="s">
        <v>322</v>
      </c>
      <c r="F1573" s="73" t="s">
        <v>1343</v>
      </c>
    </row>
    <row r="1574" spans="1:6" s="53" customFormat="1" x14ac:dyDescent="0.35">
      <c r="A1574" s="72">
        <v>44119</v>
      </c>
      <c r="B1574" s="73" t="s">
        <v>1773</v>
      </c>
      <c r="C1574" s="74">
        <v>16000</v>
      </c>
      <c r="D1574" s="73" t="s">
        <v>1343</v>
      </c>
      <c r="E1574" s="73" t="s">
        <v>322</v>
      </c>
      <c r="F1574" s="73" t="s">
        <v>1343</v>
      </c>
    </row>
    <row r="1575" spans="1:6" s="53" customFormat="1" x14ac:dyDescent="0.35">
      <c r="A1575" s="72">
        <v>44119</v>
      </c>
      <c r="B1575" s="73" t="s">
        <v>1774</v>
      </c>
      <c r="C1575" s="74">
        <v>16000</v>
      </c>
      <c r="D1575" s="73" t="s">
        <v>1343</v>
      </c>
      <c r="E1575" s="73" t="s">
        <v>322</v>
      </c>
      <c r="F1575" s="73" t="s">
        <v>1343</v>
      </c>
    </row>
    <row r="1576" spans="1:6" s="53" customFormat="1" x14ac:dyDescent="0.35">
      <c r="A1576" s="72">
        <v>44119</v>
      </c>
      <c r="B1576" s="73" t="s">
        <v>1775</v>
      </c>
      <c r="C1576" s="74">
        <v>16000</v>
      </c>
      <c r="D1576" s="73" t="s">
        <v>1343</v>
      </c>
      <c r="E1576" s="73" t="s">
        <v>322</v>
      </c>
      <c r="F1576" s="73" t="s">
        <v>1343</v>
      </c>
    </row>
    <row r="1577" spans="1:6" s="53" customFormat="1" x14ac:dyDescent="0.35">
      <c r="A1577" s="72">
        <v>44119</v>
      </c>
      <c r="B1577" s="73" t="s">
        <v>1776</v>
      </c>
      <c r="C1577" s="74">
        <v>16000</v>
      </c>
      <c r="D1577" s="73" t="s">
        <v>1343</v>
      </c>
      <c r="E1577" s="73" t="s">
        <v>322</v>
      </c>
      <c r="F1577" s="73" t="s">
        <v>1343</v>
      </c>
    </row>
    <row r="1578" spans="1:6" s="53" customFormat="1" x14ac:dyDescent="0.35">
      <c r="A1578" s="72">
        <v>44119</v>
      </c>
      <c r="B1578" s="73" t="s">
        <v>1777</v>
      </c>
      <c r="C1578" s="74">
        <v>16000</v>
      </c>
      <c r="D1578" s="73" t="s">
        <v>1343</v>
      </c>
      <c r="E1578" s="73" t="s">
        <v>322</v>
      </c>
      <c r="F1578" s="73" t="s">
        <v>1343</v>
      </c>
    </row>
    <row r="1579" spans="1:6" s="53" customFormat="1" x14ac:dyDescent="0.35">
      <c r="A1579" s="72">
        <v>44119</v>
      </c>
      <c r="B1579" s="73" t="s">
        <v>1778</v>
      </c>
      <c r="C1579" s="74">
        <v>16000</v>
      </c>
      <c r="D1579" s="73" t="s">
        <v>1343</v>
      </c>
      <c r="E1579" s="73" t="s">
        <v>322</v>
      </c>
      <c r="F1579" s="73" t="s">
        <v>1343</v>
      </c>
    </row>
    <row r="1580" spans="1:6" s="53" customFormat="1" x14ac:dyDescent="0.35">
      <c r="A1580" s="72">
        <v>44119</v>
      </c>
      <c r="B1580" s="73" t="s">
        <v>1779</v>
      </c>
      <c r="C1580" s="74">
        <v>16000</v>
      </c>
      <c r="D1580" s="73" t="s">
        <v>1343</v>
      </c>
      <c r="E1580" s="73" t="s">
        <v>322</v>
      </c>
      <c r="F1580" s="73" t="s">
        <v>1343</v>
      </c>
    </row>
    <row r="1581" spans="1:6" s="53" customFormat="1" x14ac:dyDescent="0.35">
      <c r="A1581" s="72">
        <v>44119</v>
      </c>
      <c r="B1581" s="73" t="s">
        <v>1780</v>
      </c>
      <c r="C1581" s="74">
        <v>16000</v>
      </c>
      <c r="D1581" s="73" t="s">
        <v>1343</v>
      </c>
      <c r="E1581" s="73" t="s">
        <v>322</v>
      </c>
      <c r="F1581" s="73" t="s">
        <v>1343</v>
      </c>
    </row>
    <row r="1582" spans="1:6" s="53" customFormat="1" x14ac:dyDescent="0.35">
      <c r="A1582" s="72">
        <v>44119</v>
      </c>
      <c r="B1582" s="73" t="s">
        <v>1781</v>
      </c>
      <c r="C1582" s="74">
        <v>16200</v>
      </c>
      <c r="D1582" s="73" t="s">
        <v>1343</v>
      </c>
      <c r="E1582" s="73" t="s">
        <v>322</v>
      </c>
      <c r="F1582" s="73" t="s">
        <v>1343</v>
      </c>
    </row>
    <row r="1583" spans="1:6" s="53" customFormat="1" x14ac:dyDescent="0.35">
      <c r="A1583" s="72">
        <v>44119</v>
      </c>
      <c r="B1583" s="73" t="s">
        <v>1782</v>
      </c>
      <c r="C1583" s="74">
        <v>16279</v>
      </c>
      <c r="D1583" s="73" t="s">
        <v>1343</v>
      </c>
      <c r="E1583" s="73" t="s">
        <v>322</v>
      </c>
      <c r="F1583" s="73" t="s">
        <v>1343</v>
      </c>
    </row>
    <row r="1584" spans="1:6" s="53" customFormat="1" x14ac:dyDescent="0.35">
      <c r="A1584" s="72">
        <v>44119</v>
      </c>
      <c r="B1584" s="73" t="s">
        <v>1783</v>
      </c>
      <c r="C1584" s="74">
        <v>16300</v>
      </c>
      <c r="D1584" s="73" t="s">
        <v>1343</v>
      </c>
      <c r="E1584" s="73" t="s">
        <v>322</v>
      </c>
      <c r="F1584" s="73" t="s">
        <v>1343</v>
      </c>
    </row>
    <row r="1585" spans="1:6" s="53" customFormat="1" x14ac:dyDescent="0.35">
      <c r="A1585" s="72">
        <v>44119</v>
      </c>
      <c r="B1585" s="73" t="s">
        <v>1784</v>
      </c>
      <c r="C1585" s="74">
        <v>16300</v>
      </c>
      <c r="D1585" s="73" t="s">
        <v>1343</v>
      </c>
      <c r="E1585" s="73" t="s">
        <v>322</v>
      </c>
      <c r="F1585" s="73" t="s">
        <v>1343</v>
      </c>
    </row>
    <row r="1586" spans="1:6" s="53" customFormat="1" x14ac:dyDescent="0.35">
      <c r="A1586" s="72">
        <v>44119</v>
      </c>
      <c r="B1586" s="73" t="s">
        <v>1785</v>
      </c>
      <c r="C1586" s="74">
        <v>16523</v>
      </c>
      <c r="D1586" s="73" t="s">
        <v>1343</v>
      </c>
      <c r="E1586" s="73" t="s">
        <v>322</v>
      </c>
      <c r="F1586" s="73" t="s">
        <v>1343</v>
      </c>
    </row>
    <row r="1587" spans="1:6" s="53" customFormat="1" x14ac:dyDescent="0.35">
      <c r="A1587" s="72">
        <v>44119</v>
      </c>
      <c r="B1587" s="73" t="s">
        <v>1786</v>
      </c>
      <c r="C1587" s="74">
        <v>16654</v>
      </c>
      <c r="D1587" s="73" t="s">
        <v>1343</v>
      </c>
      <c r="E1587" s="73" t="s">
        <v>322</v>
      </c>
      <c r="F1587" s="73" t="s">
        <v>1343</v>
      </c>
    </row>
    <row r="1588" spans="1:6" s="53" customFormat="1" x14ac:dyDescent="0.35">
      <c r="A1588" s="72">
        <v>44119</v>
      </c>
      <c r="B1588" s="73" t="s">
        <v>1787</v>
      </c>
      <c r="C1588" s="74">
        <v>16669</v>
      </c>
      <c r="D1588" s="73" t="s">
        <v>1343</v>
      </c>
      <c r="E1588" s="73" t="s">
        <v>322</v>
      </c>
      <c r="F1588" s="73" t="s">
        <v>1343</v>
      </c>
    </row>
    <row r="1589" spans="1:6" s="53" customFormat="1" x14ac:dyDescent="0.35">
      <c r="A1589" s="72">
        <v>44119</v>
      </c>
      <c r="B1589" s="73" t="s">
        <v>1788</v>
      </c>
      <c r="C1589" s="74">
        <v>16785</v>
      </c>
      <c r="D1589" s="73" t="s">
        <v>1343</v>
      </c>
      <c r="E1589" s="73" t="s">
        <v>322</v>
      </c>
      <c r="F1589" s="73" t="s">
        <v>1343</v>
      </c>
    </row>
    <row r="1590" spans="1:6" s="53" customFormat="1" x14ac:dyDescent="0.35">
      <c r="A1590" s="72">
        <v>44119</v>
      </c>
      <c r="B1590" s="73" t="s">
        <v>1789</v>
      </c>
      <c r="C1590" s="74">
        <v>17000</v>
      </c>
      <c r="D1590" s="73" t="s">
        <v>1343</v>
      </c>
      <c r="E1590" s="73" t="s">
        <v>322</v>
      </c>
      <c r="F1590" s="73" t="s">
        <v>1343</v>
      </c>
    </row>
    <row r="1591" spans="1:6" s="53" customFormat="1" x14ac:dyDescent="0.35">
      <c r="A1591" s="72">
        <v>44119</v>
      </c>
      <c r="B1591" s="73" t="s">
        <v>1790</v>
      </c>
      <c r="C1591" s="74">
        <v>17000</v>
      </c>
      <c r="D1591" s="73" t="s">
        <v>1343</v>
      </c>
      <c r="E1591" s="73" t="s">
        <v>322</v>
      </c>
      <c r="F1591" s="73" t="s">
        <v>1343</v>
      </c>
    </row>
    <row r="1592" spans="1:6" s="53" customFormat="1" x14ac:dyDescent="0.35">
      <c r="A1592" s="72">
        <v>44119</v>
      </c>
      <c r="B1592" s="73" t="s">
        <v>1791</v>
      </c>
      <c r="C1592" s="74">
        <v>17000</v>
      </c>
      <c r="D1592" s="73" t="s">
        <v>1343</v>
      </c>
      <c r="E1592" s="73" t="s">
        <v>322</v>
      </c>
      <c r="F1592" s="73" t="s">
        <v>1343</v>
      </c>
    </row>
    <row r="1593" spans="1:6" s="53" customFormat="1" x14ac:dyDescent="0.35">
      <c r="A1593" s="72">
        <v>44119</v>
      </c>
      <c r="B1593" s="73" t="s">
        <v>1792</v>
      </c>
      <c r="C1593" s="74">
        <v>17250</v>
      </c>
      <c r="D1593" s="73" t="s">
        <v>1343</v>
      </c>
      <c r="E1593" s="73" t="s">
        <v>322</v>
      </c>
      <c r="F1593" s="73" t="s">
        <v>1343</v>
      </c>
    </row>
    <row r="1594" spans="1:6" s="53" customFormat="1" x14ac:dyDescent="0.35">
      <c r="A1594" s="72">
        <v>44119</v>
      </c>
      <c r="B1594" s="73" t="s">
        <v>1793</v>
      </c>
      <c r="C1594" s="74">
        <v>17255</v>
      </c>
      <c r="D1594" s="73" t="s">
        <v>1343</v>
      </c>
      <c r="E1594" s="73" t="s">
        <v>322</v>
      </c>
      <c r="F1594" s="73" t="s">
        <v>1343</v>
      </c>
    </row>
    <row r="1595" spans="1:6" s="53" customFormat="1" x14ac:dyDescent="0.35">
      <c r="A1595" s="72">
        <v>44119</v>
      </c>
      <c r="B1595" s="73" t="s">
        <v>1794</v>
      </c>
      <c r="C1595" s="74">
        <v>17500</v>
      </c>
      <c r="D1595" s="73" t="s">
        <v>1343</v>
      </c>
      <c r="E1595" s="73" t="s">
        <v>322</v>
      </c>
      <c r="F1595" s="73" t="s">
        <v>1343</v>
      </c>
    </row>
    <row r="1596" spans="1:6" s="53" customFormat="1" x14ac:dyDescent="0.35">
      <c r="A1596" s="72">
        <v>44119</v>
      </c>
      <c r="B1596" s="73" t="s">
        <v>1795</v>
      </c>
      <c r="C1596" s="74">
        <v>17558</v>
      </c>
      <c r="D1596" s="73" t="s">
        <v>1343</v>
      </c>
      <c r="E1596" s="73" t="s">
        <v>322</v>
      </c>
      <c r="F1596" s="73" t="s">
        <v>1343</v>
      </c>
    </row>
    <row r="1597" spans="1:6" s="53" customFormat="1" x14ac:dyDescent="0.35">
      <c r="A1597" s="72">
        <v>44119</v>
      </c>
      <c r="B1597" s="73" t="s">
        <v>1796</v>
      </c>
      <c r="C1597" s="74">
        <v>17597</v>
      </c>
      <c r="D1597" s="73" t="s">
        <v>1343</v>
      </c>
      <c r="E1597" s="73" t="s">
        <v>322</v>
      </c>
      <c r="F1597" s="73" t="s">
        <v>1343</v>
      </c>
    </row>
    <row r="1598" spans="1:6" s="53" customFormat="1" x14ac:dyDescent="0.35">
      <c r="A1598" s="72">
        <v>44119</v>
      </c>
      <c r="B1598" s="73" t="s">
        <v>1797</v>
      </c>
      <c r="C1598" s="74">
        <v>17600</v>
      </c>
      <c r="D1598" s="73" t="s">
        <v>1343</v>
      </c>
      <c r="E1598" s="73" t="s">
        <v>322</v>
      </c>
      <c r="F1598" s="73" t="s">
        <v>1343</v>
      </c>
    </row>
    <row r="1599" spans="1:6" s="53" customFormat="1" x14ac:dyDescent="0.35">
      <c r="A1599" s="72">
        <v>44119</v>
      </c>
      <c r="B1599" s="73" t="s">
        <v>1798</v>
      </c>
      <c r="C1599" s="74">
        <v>17612</v>
      </c>
      <c r="D1599" s="73" t="s">
        <v>1343</v>
      </c>
      <c r="E1599" s="73" t="s">
        <v>322</v>
      </c>
      <c r="F1599" s="73" t="s">
        <v>1343</v>
      </c>
    </row>
    <row r="1600" spans="1:6" s="53" customFormat="1" x14ac:dyDescent="0.35">
      <c r="A1600" s="72">
        <v>44119</v>
      </c>
      <c r="B1600" s="73" t="s">
        <v>1799</v>
      </c>
      <c r="C1600" s="74">
        <v>17675</v>
      </c>
      <c r="D1600" s="73" t="s">
        <v>1343</v>
      </c>
      <c r="E1600" s="73" t="s">
        <v>322</v>
      </c>
      <c r="F1600" s="73" t="s">
        <v>1343</v>
      </c>
    </row>
    <row r="1601" spans="1:6" s="53" customFormat="1" x14ac:dyDescent="0.35">
      <c r="A1601" s="72">
        <v>44119</v>
      </c>
      <c r="B1601" s="73" t="s">
        <v>1800</v>
      </c>
      <c r="C1601" s="74">
        <v>17720</v>
      </c>
      <c r="D1601" s="73" t="s">
        <v>1343</v>
      </c>
      <c r="E1601" s="73" t="s">
        <v>322</v>
      </c>
      <c r="F1601" s="73" t="s">
        <v>1343</v>
      </c>
    </row>
    <row r="1602" spans="1:6" s="53" customFormat="1" x14ac:dyDescent="0.35">
      <c r="A1602" s="72">
        <v>44119</v>
      </c>
      <c r="B1602" s="73" t="s">
        <v>1801</v>
      </c>
      <c r="C1602" s="74">
        <v>17768</v>
      </c>
      <c r="D1602" s="73" t="s">
        <v>1343</v>
      </c>
      <c r="E1602" s="73" t="s">
        <v>322</v>
      </c>
      <c r="F1602" s="73" t="s">
        <v>1343</v>
      </c>
    </row>
    <row r="1603" spans="1:6" s="53" customFormat="1" x14ac:dyDescent="0.35">
      <c r="A1603" s="72">
        <v>44119</v>
      </c>
      <c r="B1603" s="73" t="s">
        <v>1802</v>
      </c>
      <c r="C1603" s="74">
        <v>17846</v>
      </c>
      <c r="D1603" s="73" t="s">
        <v>1343</v>
      </c>
      <c r="E1603" s="73" t="s">
        <v>322</v>
      </c>
      <c r="F1603" s="73" t="s">
        <v>1343</v>
      </c>
    </row>
    <row r="1604" spans="1:6" s="53" customFormat="1" x14ac:dyDescent="0.35">
      <c r="A1604" s="72">
        <v>44119</v>
      </c>
      <c r="B1604" s="73" t="s">
        <v>1803</v>
      </c>
      <c r="C1604" s="74">
        <v>18000</v>
      </c>
      <c r="D1604" s="73" t="s">
        <v>1343</v>
      </c>
      <c r="E1604" s="73" t="s">
        <v>322</v>
      </c>
      <c r="F1604" s="73" t="s">
        <v>1343</v>
      </c>
    </row>
    <row r="1605" spans="1:6" s="53" customFormat="1" x14ac:dyDescent="0.35">
      <c r="A1605" s="72">
        <v>44119</v>
      </c>
      <c r="B1605" s="73" t="s">
        <v>1804</v>
      </c>
      <c r="C1605" s="74">
        <v>18000</v>
      </c>
      <c r="D1605" s="73" t="s">
        <v>1343</v>
      </c>
      <c r="E1605" s="73" t="s">
        <v>322</v>
      </c>
      <c r="F1605" s="73" t="s">
        <v>1343</v>
      </c>
    </row>
    <row r="1606" spans="1:6" s="53" customFormat="1" x14ac:dyDescent="0.35">
      <c r="A1606" s="72">
        <v>44119</v>
      </c>
      <c r="B1606" s="73" t="s">
        <v>377</v>
      </c>
      <c r="C1606" s="74">
        <v>18300</v>
      </c>
      <c r="D1606" s="73" t="s">
        <v>1343</v>
      </c>
      <c r="E1606" s="73" t="s">
        <v>322</v>
      </c>
      <c r="F1606" s="73" t="s">
        <v>1343</v>
      </c>
    </row>
    <row r="1607" spans="1:6" s="53" customFormat="1" x14ac:dyDescent="0.35">
      <c r="A1607" s="72">
        <v>44119</v>
      </c>
      <c r="B1607" s="73" t="s">
        <v>1805</v>
      </c>
      <c r="C1607" s="74">
        <v>18368.91</v>
      </c>
      <c r="D1607" s="73" t="s">
        <v>1343</v>
      </c>
      <c r="E1607" s="73" t="s">
        <v>322</v>
      </c>
      <c r="F1607" s="73" t="s">
        <v>1343</v>
      </c>
    </row>
    <row r="1608" spans="1:6" s="53" customFormat="1" x14ac:dyDescent="0.35">
      <c r="A1608" s="72">
        <v>44119</v>
      </c>
      <c r="B1608" s="73" t="s">
        <v>1806</v>
      </c>
      <c r="C1608" s="74">
        <v>18425</v>
      </c>
      <c r="D1608" s="73" t="s">
        <v>1343</v>
      </c>
      <c r="E1608" s="73" t="s">
        <v>322</v>
      </c>
      <c r="F1608" s="73" t="s">
        <v>1343</v>
      </c>
    </row>
    <row r="1609" spans="1:6" s="53" customFormat="1" x14ac:dyDescent="0.35">
      <c r="A1609" s="72">
        <v>44119</v>
      </c>
      <c r="B1609" s="73" t="s">
        <v>1807</v>
      </c>
      <c r="C1609" s="74">
        <v>18440</v>
      </c>
      <c r="D1609" s="73" t="s">
        <v>1343</v>
      </c>
      <c r="E1609" s="73" t="s">
        <v>322</v>
      </c>
      <c r="F1609" s="73" t="s">
        <v>1343</v>
      </c>
    </row>
    <row r="1610" spans="1:6" s="53" customFormat="1" x14ac:dyDescent="0.35">
      <c r="A1610" s="72">
        <v>44119</v>
      </c>
      <c r="B1610" s="73" t="s">
        <v>1808</v>
      </c>
      <c r="C1610" s="74">
        <v>18500</v>
      </c>
      <c r="D1610" s="73" t="s">
        <v>1343</v>
      </c>
      <c r="E1610" s="73" t="s">
        <v>322</v>
      </c>
      <c r="F1610" s="73" t="s">
        <v>1343</v>
      </c>
    </row>
    <row r="1611" spans="1:6" s="53" customFormat="1" x14ac:dyDescent="0.35">
      <c r="A1611" s="72">
        <v>44119</v>
      </c>
      <c r="B1611" s="73" t="s">
        <v>360</v>
      </c>
      <c r="C1611" s="74">
        <v>18591</v>
      </c>
      <c r="D1611" s="73" t="s">
        <v>1343</v>
      </c>
      <c r="E1611" s="73" t="s">
        <v>322</v>
      </c>
      <c r="F1611" s="73" t="s">
        <v>1343</v>
      </c>
    </row>
    <row r="1612" spans="1:6" s="53" customFormat="1" x14ac:dyDescent="0.35">
      <c r="A1612" s="72">
        <v>44119</v>
      </c>
      <c r="B1612" s="73" t="s">
        <v>1809</v>
      </c>
      <c r="C1612" s="74">
        <v>18719</v>
      </c>
      <c r="D1612" s="73" t="s">
        <v>1343</v>
      </c>
      <c r="E1612" s="73" t="s">
        <v>322</v>
      </c>
      <c r="F1612" s="73" t="s">
        <v>1343</v>
      </c>
    </row>
    <row r="1613" spans="1:6" s="53" customFormat="1" x14ac:dyDescent="0.35">
      <c r="A1613" s="72">
        <v>44119</v>
      </c>
      <c r="B1613" s="73" t="s">
        <v>1810</v>
      </c>
      <c r="C1613" s="74">
        <v>18800</v>
      </c>
      <c r="D1613" s="73" t="s">
        <v>1343</v>
      </c>
      <c r="E1613" s="73" t="s">
        <v>322</v>
      </c>
      <c r="F1613" s="73" t="s">
        <v>1343</v>
      </c>
    </row>
    <row r="1614" spans="1:6" s="53" customFormat="1" x14ac:dyDescent="0.35">
      <c r="A1614" s="72">
        <v>44119</v>
      </c>
      <c r="B1614" s="73" t="s">
        <v>1811</v>
      </c>
      <c r="C1614" s="74">
        <v>18803</v>
      </c>
      <c r="D1614" s="73" t="s">
        <v>1343</v>
      </c>
      <c r="E1614" s="73" t="s">
        <v>322</v>
      </c>
      <c r="F1614" s="73" t="s">
        <v>1343</v>
      </c>
    </row>
    <row r="1615" spans="1:6" s="53" customFormat="1" x14ac:dyDescent="0.35">
      <c r="A1615" s="72">
        <v>44119</v>
      </c>
      <c r="B1615" s="73" t="s">
        <v>1812</v>
      </c>
      <c r="C1615" s="74">
        <v>18850</v>
      </c>
      <c r="D1615" s="73" t="s">
        <v>1343</v>
      </c>
      <c r="E1615" s="73" t="s">
        <v>322</v>
      </c>
      <c r="F1615" s="73" t="s">
        <v>1343</v>
      </c>
    </row>
    <row r="1616" spans="1:6" s="53" customFormat="1" x14ac:dyDescent="0.35">
      <c r="A1616" s="72">
        <v>44119</v>
      </c>
      <c r="B1616" s="73" t="s">
        <v>1813</v>
      </c>
      <c r="C1616" s="74">
        <v>18889</v>
      </c>
      <c r="D1616" s="73" t="s">
        <v>1343</v>
      </c>
      <c r="E1616" s="73" t="s">
        <v>322</v>
      </c>
      <c r="F1616" s="73" t="s">
        <v>1343</v>
      </c>
    </row>
    <row r="1617" spans="1:6" s="53" customFormat="1" x14ac:dyDescent="0.35">
      <c r="A1617" s="72">
        <v>44119</v>
      </c>
      <c r="B1617" s="73" t="s">
        <v>1814</v>
      </c>
      <c r="C1617" s="74">
        <v>18932</v>
      </c>
      <c r="D1617" s="73" t="s">
        <v>1343</v>
      </c>
      <c r="E1617" s="73" t="s">
        <v>322</v>
      </c>
      <c r="F1617" s="73" t="s">
        <v>1343</v>
      </c>
    </row>
    <row r="1618" spans="1:6" s="53" customFormat="1" x14ac:dyDescent="0.35">
      <c r="A1618" s="72">
        <v>44119</v>
      </c>
      <c r="B1618" s="73" t="s">
        <v>1815</v>
      </c>
      <c r="C1618" s="74">
        <v>19035.439999999999</v>
      </c>
      <c r="D1618" s="73" t="s">
        <v>1343</v>
      </c>
      <c r="E1618" s="73" t="s">
        <v>322</v>
      </c>
      <c r="F1618" s="73" t="s">
        <v>1343</v>
      </c>
    </row>
    <row r="1619" spans="1:6" s="53" customFormat="1" x14ac:dyDescent="0.35">
      <c r="A1619" s="72">
        <v>44119</v>
      </c>
      <c r="B1619" s="73" t="s">
        <v>1816</v>
      </c>
      <c r="C1619" s="74">
        <v>19137</v>
      </c>
      <c r="D1619" s="73" t="s">
        <v>1343</v>
      </c>
      <c r="E1619" s="73" t="s">
        <v>322</v>
      </c>
      <c r="F1619" s="73" t="s">
        <v>1343</v>
      </c>
    </row>
    <row r="1620" spans="1:6" s="53" customFormat="1" x14ac:dyDescent="0.35">
      <c r="A1620" s="72">
        <v>44119</v>
      </c>
      <c r="B1620" s="73" t="s">
        <v>1817</v>
      </c>
      <c r="C1620" s="74">
        <v>19140</v>
      </c>
      <c r="D1620" s="73" t="s">
        <v>1343</v>
      </c>
      <c r="E1620" s="73" t="s">
        <v>322</v>
      </c>
      <c r="F1620" s="73" t="s">
        <v>1343</v>
      </c>
    </row>
    <row r="1621" spans="1:6" s="53" customFormat="1" x14ac:dyDescent="0.35">
      <c r="A1621" s="72">
        <v>44119</v>
      </c>
      <c r="B1621" s="73" t="s">
        <v>1818</v>
      </c>
      <c r="C1621" s="74">
        <v>19163</v>
      </c>
      <c r="D1621" s="73" t="s">
        <v>1343</v>
      </c>
      <c r="E1621" s="73" t="s">
        <v>322</v>
      </c>
      <c r="F1621" s="73" t="s">
        <v>1343</v>
      </c>
    </row>
    <row r="1622" spans="1:6" s="53" customFormat="1" x14ac:dyDescent="0.35">
      <c r="A1622" s="72">
        <v>44119</v>
      </c>
      <c r="B1622" s="73" t="s">
        <v>1819</v>
      </c>
      <c r="C1622" s="74">
        <v>19230</v>
      </c>
      <c r="D1622" s="73" t="s">
        <v>1343</v>
      </c>
      <c r="E1622" s="73" t="s">
        <v>322</v>
      </c>
      <c r="F1622" s="73" t="s">
        <v>1343</v>
      </c>
    </row>
    <row r="1623" spans="1:6" s="53" customFormat="1" x14ac:dyDescent="0.35">
      <c r="A1623" s="72">
        <v>44119</v>
      </c>
      <c r="B1623" s="73" t="s">
        <v>1820</v>
      </c>
      <c r="C1623" s="74">
        <v>19240.650000000001</v>
      </c>
      <c r="D1623" s="73" t="s">
        <v>1343</v>
      </c>
      <c r="E1623" s="73" t="s">
        <v>322</v>
      </c>
      <c r="F1623" s="73" t="s">
        <v>1343</v>
      </c>
    </row>
    <row r="1624" spans="1:6" s="53" customFormat="1" x14ac:dyDescent="0.35">
      <c r="A1624" s="72">
        <v>44119</v>
      </c>
      <c r="B1624" s="73" t="s">
        <v>1821</v>
      </c>
      <c r="C1624" s="74">
        <v>19284</v>
      </c>
      <c r="D1624" s="73" t="s">
        <v>1343</v>
      </c>
      <c r="E1624" s="73" t="s">
        <v>322</v>
      </c>
      <c r="F1624" s="73" t="s">
        <v>1343</v>
      </c>
    </row>
    <row r="1625" spans="1:6" s="53" customFormat="1" x14ac:dyDescent="0.35">
      <c r="A1625" s="72">
        <v>44119</v>
      </c>
      <c r="B1625" s="73" t="s">
        <v>1822</v>
      </c>
      <c r="C1625" s="74">
        <v>19360</v>
      </c>
      <c r="D1625" s="73" t="s">
        <v>1343</v>
      </c>
      <c r="E1625" s="73" t="s">
        <v>322</v>
      </c>
      <c r="F1625" s="73" t="s">
        <v>1343</v>
      </c>
    </row>
    <row r="1626" spans="1:6" s="53" customFormat="1" x14ac:dyDescent="0.35">
      <c r="A1626" s="72">
        <v>44119</v>
      </c>
      <c r="B1626" s="73" t="s">
        <v>1823</v>
      </c>
      <c r="C1626" s="74">
        <v>19422</v>
      </c>
      <c r="D1626" s="73" t="s">
        <v>1343</v>
      </c>
      <c r="E1626" s="73" t="s">
        <v>322</v>
      </c>
      <c r="F1626" s="73" t="s">
        <v>1343</v>
      </c>
    </row>
    <row r="1627" spans="1:6" s="53" customFormat="1" x14ac:dyDescent="0.35">
      <c r="A1627" s="72">
        <v>44119</v>
      </c>
      <c r="B1627" s="73" t="s">
        <v>1824</v>
      </c>
      <c r="C1627" s="74">
        <v>19459</v>
      </c>
      <c r="D1627" s="73" t="s">
        <v>1343</v>
      </c>
      <c r="E1627" s="73" t="s">
        <v>322</v>
      </c>
      <c r="F1627" s="73" t="s">
        <v>1343</v>
      </c>
    </row>
    <row r="1628" spans="1:6" s="53" customFormat="1" x14ac:dyDescent="0.35">
      <c r="A1628" s="72">
        <v>44119</v>
      </c>
      <c r="B1628" s="73" t="s">
        <v>1825</v>
      </c>
      <c r="C1628" s="74">
        <v>19482</v>
      </c>
      <c r="D1628" s="73" t="s">
        <v>1343</v>
      </c>
      <c r="E1628" s="73" t="s">
        <v>322</v>
      </c>
      <c r="F1628" s="73" t="s">
        <v>1343</v>
      </c>
    </row>
    <row r="1629" spans="1:6" s="53" customFormat="1" x14ac:dyDescent="0.35">
      <c r="A1629" s="72">
        <v>44119</v>
      </c>
      <c r="B1629" s="73" t="s">
        <v>1826</v>
      </c>
      <c r="C1629" s="74">
        <v>19500</v>
      </c>
      <c r="D1629" s="73" t="s">
        <v>1343</v>
      </c>
      <c r="E1629" s="73" t="s">
        <v>322</v>
      </c>
      <c r="F1629" s="73" t="s">
        <v>1343</v>
      </c>
    </row>
    <row r="1630" spans="1:6" s="53" customFormat="1" x14ac:dyDescent="0.35">
      <c r="A1630" s="72">
        <v>44119</v>
      </c>
      <c r="B1630" s="73" t="s">
        <v>1827</v>
      </c>
      <c r="C1630" s="74">
        <v>19500</v>
      </c>
      <c r="D1630" s="73" t="s">
        <v>1343</v>
      </c>
      <c r="E1630" s="73" t="s">
        <v>322</v>
      </c>
      <c r="F1630" s="73" t="s">
        <v>1343</v>
      </c>
    </row>
    <row r="1631" spans="1:6" s="53" customFormat="1" x14ac:dyDescent="0.35">
      <c r="A1631" s="72">
        <v>44119</v>
      </c>
      <c r="B1631" s="73" t="s">
        <v>424</v>
      </c>
      <c r="C1631" s="74">
        <v>19500</v>
      </c>
      <c r="D1631" s="73" t="s">
        <v>1343</v>
      </c>
      <c r="E1631" s="73" t="s">
        <v>322</v>
      </c>
      <c r="F1631" s="73" t="s">
        <v>1343</v>
      </c>
    </row>
    <row r="1632" spans="1:6" s="53" customFormat="1" x14ac:dyDescent="0.35">
      <c r="A1632" s="72">
        <v>44119</v>
      </c>
      <c r="B1632" s="73" t="s">
        <v>1828</v>
      </c>
      <c r="C1632" s="74">
        <v>19500</v>
      </c>
      <c r="D1632" s="73" t="s">
        <v>1343</v>
      </c>
      <c r="E1632" s="73" t="s">
        <v>322</v>
      </c>
      <c r="F1632" s="73" t="s">
        <v>1343</v>
      </c>
    </row>
    <row r="1633" spans="1:6" s="53" customFormat="1" x14ac:dyDescent="0.35">
      <c r="A1633" s="72">
        <v>44119</v>
      </c>
      <c r="B1633" s="73" t="s">
        <v>1829</v>
      </c>
      <c r="C1633" s="74">
        <v>19500</v>
      </c>
      <c r="D1633" s="73" t="s">
        <v>1343</v>
      </c>
      <c r="E1633" s="73" t="s">
        <v>322</v>
      </c>
      <c r="F1633" s="73" t="s">
        <v>1343</v>
      </c>
    </row>
    <row r="1634" spans="1:6" s="53" customFormat="1" x14ac:dyDescent="0.35">
      <c r="A1634" s="72">
        <v>44119</v>
      </c>
      <c r="B1634" s="73" t="s">
        <v>1830</v>
      </c>
      <c r="C1634" s="74">
        <v>19526</v>
      </c>
      <c r="D1634" s="73" t="s">
        <v>1343</v>
      </c>
      <c r="E1634" s="73" t="s">
        <v>322</v>
      </c>
      <c r="F1634" s="73" t="s">
        <v>1343</v>
      </c>
    </row>
    <row r="1635" spans="1:6" s="53" customFormat="1" x14ac:dyDescent="0.35">
      <c r="A1635" s="72">
        <v>44119</v>
      </c>
      <c r="B1635" s="73" t="s">
        <v>1831</v>
      </c>
      <c r="C1635" s="74">
        <v>19550</v>
      </c>
      <c r="D1635" s="73" t="s">
        <v>1343</v>
      </c>
      <c r="E1635" s="73" t="s">
        <v>322</v>
      </c>
      <c r="F1635" s="73" t="s">
        <v>1343</v>
      </c>
    </row>
    <row r="1636" spans="1:6" s="53" customFormat="1" x14ac:dyDescent="0.35">
      <c r="A1636" s="72">
        <v>44119</v>
      </c>
      <c r="B1636" s="73" t="s">
        <v>1832</v>
      </c>
      <c r="C1636" s="74">
        <v>19590</v>
      </c>
      <c r="D1636" s="73" t="s">
        <v>1343</v>
      </c>
      <c r="E1636" s="73" t="s">
        <v>322</v>
      </c>
      <c r="F1636" s="73" t="s">
        <v>1343</v>
      </c>
    </row>
    <row r="1637" spans="1:6" s="53" customFormat="1" x14ac:dyDescent="0.35">
      <c r="A1637" s="72">
        <v>44119</v>
      </c>
      <c r="B1637" s="73" t="s">
        <v>1833</v>
      </c>
      <c r="C1637" s="74">
        <v>19620</v>
      </c>
      <c r="D1637" s="73" t="s">
        <v>1343</v>
      </c>
      <c r="E1637" s="73" t="s">
        <v>322</v>
      </c>
      <c r="F1637" s="73" t="s">
        <v>1343</v>
      </c>
    </row>
    <row r="1638" spans="1:6" s="53" customFormat="1" x14ac:dyDescent="0.35">
      <c r="A1638" s="72">
        <v>44119</v>
      </c>
      <c r="B1638" s="73" t="s">
        <v>1834</v>
      </c>
      <c r="C1638" s="74">
        <v>19648</v>
      </c>
      <c r="D1638" s="73" t="s">
        <v>1343</v>
      </c>
      <c r="E1638" s="73" t="s">
        <v>322</v>
      </c>
      <c r="F1638" s="73" t="s">
        <v>1343</v>
      </c>
    </row>
    <row r="1639" spans="1:6" s="53" customFormat="1" x14ac:dyDescent="0.35">
      <c r="A1639" s="72">
        <v>44119</v>
      </c>
      <c r="B1639" s="73" t="s">
        <v>1835</v>
      </c>
      <c r="C1639" s="74">
        <v>19758</v>
      </c>
      <c r="D1639" s="73" t="s">
        <v>1343</v>
      </c>
      <c r="E1639" s="73" t="s">
        <v>322</v>
      </c>
      <c r="F1639" s="73" t="s">
        <v>1343</v>
      </c>
    </row>
    <row r="1640" spans="1:6" s="53" customFormat="1" x14ac:dyDescent="0.35">
      <c r="A1640" s="72">
        <v>44119</v>
      </c>
      <c r="B1640" s="73" t="s">
        <v>1836</v>
      </c>
      <c r="C1640" s="74">
        <v>19774</v>
      </c>
      <c r="D1640" s="73" t="s">
        <v>1343</v>
      </c>
      <c r="E1640" s="73" t="s">
        <v>322</v>
      </c>
      <c r="F1640" s="73" t="s">
        <v>1343</v>
      </c>
    </row>
    <row r="1641" spans="1:6" s="53" customFormat="1" x14ac:dyDescent="0.35">
      <c r="A1641" s="72">
        <v>44119</v>
      </c>
      <c r="B1641" s="73" t="s">
        <v>1837</v>
      </c>
      <c r="C1641" s="74">
        <v>19805</v>
      </c>
      <c r="D1641" s="73" t="s">
        <v>1343</v>
      </c>
      <c r="E1641" s="73" t="s">
        <v>322</v>
      </c>
      <c r="F1641" s="73" t="s">
        <v>1343</v>
      </c>
    </row>
    <row r="1642" spans="1:6" s="53" customFormat="1" x14ac:dyDescent="0.35">
      <c r="A1642" s="72">
        <v>44119</v>
      </c>
      <c r="B1642" s="73" t="s">
        <v>1838</v>
      </c>
      <c r="C1642" s="74">
        <v>19821</v>
      </c>
      <c r="D1642" s="73" t="s">
        <v>1343</v>
      </c>
      <c r="E1642" s="73" t="s">
        <v>322</v>
      </c>
      <c r="F1642" s="73" t="s">
        <v>1343</v>
      </c>
    </row>
    <row r="1643" spans="1:6" s="53" customFormat="1" x14ac:dyDescent="0.35">
      <c r="A1643" s="72">
        <v>44119</v>
      </c>
      <c r="B1643" s="73" t="s">
        <v>1839</v>
      </c>
      <c r="C1643" s="74">
        <v>19836</v>
      </c>
      <c r="D1643" s="73" t="s">
        <v>1343</v>
      </c>
      <c r="E1643" s="73" t="s">
        <v>322</v>
      </c>
      <c r="F1643" s="73" t="s">
        <v>1343</v>
      </c>
    </row>
    <row r="1644" spans="1:6" s="53" customFormat="1" x14ac:dyDescent="0.35">
      <c r="A1644" s="72">
        <v>44119</v>
      </c>
      <c r="B1644" s="73" t="s">
        <v>1840</v>
      </c>
      <c r="C1644" s="74">
        <v>19850</v>
      </c>
      <c r="D1644" s="73" t="s">
        <v>1343</v>
      </c>
      <c r="E1644" s="73" t="s">
        <v>322</v>
      </c>
      <c r="F1644" s="73" t="s">
        <v>1343</v>
      </c>
    </row>
    <row r="1645" spans="1:6" s="53" customFormat="1" x14ac:dyDescent="0.35">
      <c r="A1645" s="72">
        <v>44119</v>
      </c>
      <c r="B1645" s="73" t="s">
        <v>1841</v>
      </c>
      <c r="C1645" s="74">
        <v>19870</v>
      </c>
      <c r="D1645" s="73" t="s">
        <v>1343</v>
      </c>
      <c r="E1645" s="73" t="s">
        <v>322</v>
      </c>
      <c r="F1645" s="73" t="s">
        <v>1343</v>
      </c>
    </row>
    <row r="1646" spans="1:6" s="53" customFormat="1" x14ac:dyDescent="0.35">
      <c r="A1646" s="72">
        <v>44119</v>
      </c>
      <c r="B1646" s="73" t="s">
        <v>1842</v>
      </c>
      <c r="C1646" s="74">
        <v>19872</v>
      </c>
      <c r="D1646" s="73" t="s">
        <v>1343</v>
      </c>
      <c r="E1646" s="73" t="s">
        <v>322</v>
      </c>
      <c r="F1646" s="73" t="s">
        <v>1343</v>
      </c>
    </row>
    <row r="1647" spans="1:6" s="53" customFormat="1" x14ac:dyDescent="0.35">
      <c r="A1647" s="72">
        <v>44119</v>
      </c>
      <c r="B1647" s="73" t="s">
        <v>1843</v>
      </c>
      <c r="C1647" s="74">
        <v>19899</v>
      </c>
      <c r="D1647" s="73" t="s">
        <v>1343</v>
      </c>
      <c r="E1647" s="73" t="s">
        <v>322</v>
      </c>
      <c r="F1647" s="73" t="s">
        <v>1343</v>
      </c>
    </row>
    <row r="1648" spans="1:6" s="53" customFormat="1" x14ac:dyDescent="0.35">
      <c r="A1648" s="72">
        <v>44119</v>
      </c>
      <c r="B1648" s="73" t="s">
        <v>1844</v>
      </c>
      <c r="C1648" s="74">
        <v>19900</v>
      </c>
      <c r="D1648" s="73" t="s">
        <v>1343</v>
      </c>
      <c r="E1648" s="73" t="s">
        <v>322</v>
      </c>
      <c r="F1648" s="73" t="s">
        <v>1343</v>
      </c>
    </row>
    <row r="1649" spans="1:6" s="53" customFormat="1" x14ac:dyDescent="0.35">
      <c r="A1649" s="72">
        <v>44119</v>
      </c>
      <c r="B1649" s="73" t="s">
        <v>1845</v>
      </c>
      <c r="C1649" s="74">
        <v>19900</v>
      </c>
      <c r="D1649" s="73" t="s">
        <v>1343</v>
      </c>
      <c r="E1649" s="73" t="s">
        <v>322</v>
      </c>
      <c r="F1649" s="73" t="s">
        <v>1343</v>
      </c>
    </row>
    <row r="1650" spans="1:6" s="53" customFormat="1" x14ac:dyDescent="0.35">
      <c r="A1650" s="72">
        <v>44119</v>
      </c>
      <c r="B1650" s="73" t="s">
        <v>1846</v>
      </c>
      <c r="C1650" s="74">
        <v>19900</v>
      </c>
      <c r="D1650" s="73" t="s">
        <v>1343</v>
      </c>
      <c r="E1650" s="73" t="s">
        <v>322</v>
      </c>
      <c r="F1650" s="73" t="s">
        <v>1343</v>
      </c>
    </row>
    <row r="1651" spans="1:6" s="53" customFormat="1" x14ac:dyDescent="0.35">
      <c r="A1651" s="72">
        <v>44119</v>
      </c>
      <c r="B1651" s="73" t="s">
        <v>1847</v>
      </c>
      <c r="C1651" s="74">
        <v>19930</v>
      </c>
      <c r="D1651" s="73" t="s">
        <v>1343</v>
      </c>
      <c r="E1651" s="73" t="s">
        <v>322</v>
      </c>
      <c r="F1651" s="73" t="s">
        <v>1343</v>
      </c>
    </row>
    <row r="1652" spans="1:6" s="53" customFormat="1" x14ac:dyDescent="0.35">
      <c r="A1652" s="72">
        <v>44119</v>
      </c>
      <c r="B1652" s="73" t="s">
        <v>1848</v>
      </c>
      <c r="C1652" s="74">
        <v>19932</v>
      </c>
      <c r="D1652" s="73" t="s">
        <v>1343</v>
      </c>
      <c r="E1652" s="73" t="s">
        <v>322</v>
      </c>
      <c r="F1652" s="73" t="s">
        <v>1343</v>
      </c>
    </row>
    <row r="1653" spans="1:6" s="53" customFormat="1" x14ac:dyDescent="0.35">
      <c r="A1653" s="72">
        <v>44119</v>
      </c>
      <c r="B1653" s="73" t="s">
        <v>1849</v>
      </c>
      <c r="C1653" s="74">
        <v>19936</v>
      </c>
      <c r="D1653" s="73" t="s">
        <v>1343</v>
      </c>
      <c r="E1653" s="73" t="s">
        <v>322</v>
      </c>
      <c r="F1653" s="73" t="s">
        <v>1343</v>
      </c>
    </row>
    <row r="1654" spans="1:6" s="53" customFormat="1" x14ac:dyDescent="0.35">
      <c r="A1654" s="72">
        <v>44119</v>
      </c>
      <c r="B1654" s="73" t="s">
        <v>1850</v>
      </c>
      <c r="C1654" s="74">
        <v>19947</v>
      </c>
      <c r="D1654" s="73" t="s">
        <v>1343</v>
      </c>
      <c r="E1654" s="73" t="s">
        <v>322</v>
      </c>
      <c r="F1654" s="73" t="s">
        <v>1343</v>
      </c>
    </row>
    <row r="1655" spans="1:6" s="53" customFormat="1" x14ac:dyDescent="0.35">
      <c r="A1655" s="72">
        <v>44119</v>
      </c>
      <c r="B1655" s="73" t="s">
        <v>1851</v>
      </c>
      <c r="C1655" s="74">
        <v>19950</v>
      </c>
      <c r="D1655" s="73" t="s">
        <v>1343</v>
      </c>
      <c r="E1655" s="73" t="s">
        <v>322</v>
      </c>
      <c r="F1655" s="73" t="s">
        <v>1343</v>
      </c>
    </row>
    <row r="1656" spans="1:6" s="53" customFormat="1" x14ac:dyDescent="0.35">
      <c r="A1656" s="72">
        <v>44119</v>
      </c>
      <c r="B1656" s="73" t="s">
        <v>1852</v>
      </c>
      <c r="C1656" s="74">
        <v>19950</v>
      </c>
      <c r="D1656" s="73" t="s">
        <v>1343</v>
      </c>
      <c r="E1656" s="73" t="s">
        <v>322</v>
      </c>
      <c r="F1656" s="73" t="s">
        <v>1343</v>
      </c>
    </row>
    <row r="1657" spans="1:6" s="53" customFormat="1" x14ac:dyDescent="0.35">
      <c r="A1657" s="72">
        <v>44119</v>
      </c>
      <c r="B1657" s="73" t="s">
        <v>1853</v>
      </c>
      <c r="C1657" s="74">
        <v>19960</v>
      </c>
      <c r="D1657" s="73" t="s">
        <v>1343</v>
      </c>
      <c r="E1657" s="73" t="s">
        <v>322</v>
      </c>
      <c r="F1657" s="73" t="s">
        <v>1343</v>
      </c>
    </row>
    <row r="1658" spans="1:6" s="53" customFormat="1" x14ac:dyDescent="0.35">
      <c r="A1658" s="72">
        <v>44119</v>
      </c>
      <c r="B1658" s="73" t="s">
        <v>1854</v>
      </c>
      <c r="C1658" s="74">
        <v>19966.82</v>
      </c>
      <c r="D1658" s="73" t="s">
        <v>1343</v>
      </c>
      <c r="E1658" s="73" t="s">
        <v>322</v>
      </c>
      <c r="F1658" s="73" t="s">
        <v>1343</v>
      </c>
    </row>
    <row r="1659" spans="1:6" s="53" customFormat="1" x14ac:dyDescent="0.35">
      <c r="A1659" s="72">
        <v>44119</v>
      </c>
      <c r="B1659" s="73" t="s">
        <v>1855</v>
      </c>
      <c r="C1659" s="74">
        <v>19990</v>
      </c>
      <c r="D1659" s="73" t="s">
        <v>1343</v>
      </c>
      <c r="E1659" s="73" t="s">
        <v>322</v>
      </c>
      <c r="F1659" s="73" t="s">
        <v>1343</v>
      </c>
    </row>
    <row r="1660" spans="1:6" s="53" customFormat="1" x14ac:dyDescent="0.35">
      <c r="A1660" s="72">
        <v>44119</v>
      </c>
      <c r="B1660" s="73" t="s">
        <v>1856</v>
      </c>
      <c r="C1660" s="74">
        <v>19990.39</v>
      </c>
      <c r="D1660" s="73" t="s">
        <v>1343</v>
      </c>
      <c r="E1660" s="73" t="s">
        <v>322</v>
      </c>
      <c r="F1660" s="73" t="s">
        <v>1343</v>
      </c>
    </row>
    <row r="1661" spans="1:6" s="53" customFormat="1" x14ac:dyDescent="0.35">
      <c r="A1661" s="72">
        <v>44119</v>
      </c>
      <c r="B1661" s="73" t="s">
        <v>1857</v>
      </c>
      <c r="C1661" s="74">
        <v>19997</v>
      </c>
      <c r="D1661" s="73" t="s">
        <v>1343</v>
      </c>
      <c r="E1661" s="73" t="s">
        <v>322</v>
      </c>
      <c r="F1661" s="73" t="s">
        <v>1343</v>
      </c>
    </row>
    <row r="1662" spans="1:6" s="53" customFormat="1" x14ac:dyDescent="0.35">
      <c r="A1662" s="72">
        <v>44119</v>
      </c>
      <c r="B1662" s="73" t="s">
        <v>1858</v>
      </c>
      <c r="C1662" s="74">
        <v>20000</v>
      </c>
      <c r="D1662" s="73" t="s">
        <v>1343</v>
      </c>
      <c r="E1662" s="73" t="s">
        <v>322</v>
      </c>
      <c r="F1662" s="73" t="s">
        <v>1343</v>
      </c>
    </row>
    <row r="1663" spans="1:6" s="53" customFormat="1" x14ac:dyDescent="0.35">
      <c r="A1663" s="72">
        <v>44119</v>
      </c>
      <c r="B1663" s="73" t="s">
        <v>1859</v>
      </c>
      <c r="C1663" s="74">
        <v>20000</v>
      </c>
      <c r="D1663" s="73" t="s">
        <v>1343</v>
      </c>
      <c r="E1663" s="73" t="s">
        <v>322</v>
      </c>
      <c r="F1663" s="73" t="s">
        <v>1343</v>
      </c>
    </row>
    <row r="1664" spans="1:6" s="53" customFormat="1" x14ac:dyDescent="0.35">
      <c r="A1664" s="72">
        <v>44119</v>
      </c>
      <c r="B1664" s="73" t="s">
        <v>1860</v>
      </c>
      <c r="C1664" s="74">
        <v>20000</v>
      </c>
      <c r="D1664" s="73" t="s">
        <v>1343</v>
      </c>
      <c r="E1664" s="73" t="s">
        <v>322</v>
      </c>
      <c r="F1664" s="73" t="s">
        <v>1343</v>
      </c>
    </row>
    <row r="1665" spans="1:6" s="53" customFormat="1" x14ac:dyDescent="0.35">
      <c r="A1665" s="72">
        <v>44119</v>
      </c>
      <c r="B1665" s="73" t="s">
        <v>1861</v>
      </c>
      <c r="C1665" s="74">
        <v>20000</v>
      </c>
      <c r="D1665" s="73" t="s">
        <v>1343</v>
      </c>
      <c r="E1665" s="73" t="s">
        <v>322</v>
      </c>
      <c r="F1665" s="73" t="s">
        <v>1343</v>
      </c>
    </row>
    <row r="1666" spans="1:6" s="53" customFormat="1" x14ac:dyDescent="0.35">
      <c r="A1666" s="72">
        <v>44119</v>
      </c>
      <c r="B1666" s="73" t="s">
        <v>1862</v>
      </c>
      <c r="C1666" s="74">
        <v>20000</v>
      </c>
      <c r="D1666" s="73" t="s">
        <v>1343</v>
      </c>
      <c r="E1666" s="73" t="s">
        <v>322</v>
      </c>
      <c r="F1666" s="73" t="s">
        <v>1343</v>
      </c>
    </row>
    <row r="1667" spans="1:6" s="53" customFormat="1" x14ac:dyDescent="0.35">
      <c r="A1667" s="72">
        <v>44119</v>
      </c>
      <c r="B1667" s="73" t="s">
        <v>1863</v>
      </c>
      <c r="C1667" s="74">
        <v>20000</v>
      </c>
      <c r="D1667" s="73" t="s">
        <v>1343</v>
      </c>
      <c r="E1667" s="73" t="s">
        <v>322</v>
      </c>
      <c r="F1667" s="73" t="s">
        <v>1343</v>
      </c>
    </row>
    <row r="1668" spans="1:6" s="53" customFormat="1" x14ac:dyDescent="0.35">
      <c r="A1668" s="72">
        <v>44119</v>
      </c>
      <c r="B1668" s="73" t="s">
        <v>1864</v>
      </c>
      <c r="C1668" s="74">
        <v>20000</v>
      </c>
      <c r="D1668" s="73" t="s">
        <v>1343</v>
      </c>
      <c r="E1668" s="73" t="s">
        <v>322</v>
      </c>
      <c r="F1668" s="73" t="s">
        <v>1343</v>
      </c>
    </row>
    <row r="1669" spans="1:6" s="53" customFormat="1" x14ac:dyDescent="0.35">
      <c r="A1669" s="72">
        <v>44119</v>
      </c>
      <c r="B1669" s="73" t="s">
        <v>1865</v>
      </c>
      <c r="C1669" s="74">
        <v>20000</v>
      </c>
      <c r="D1669" s="73" t="s">
        <v>1343</v>
      </c>
      <c r="E1669" s="73" t="s">
        <v>322</v>
      </c>
      <c r="F1669" s="73" t="s">
        <v>1343</v>
      </c>
    </row>
    <row r="1670" spans="1:6" s="53" customFormat="1" x14ac:dyDescent="0.35">
      <c r="A1670" s="72">
        <v>44119</v>
      </c>
      <c r="B1670" s="73" t="s">
        <v>1866</v>
      </c>
      <c r="C1670" s="74">
        <v>20000</v>
      </c>
      <c r="D1670" s="73" t="s">
        <v>1343</v>
      </c>
      <c r="E1670" s="73" t="s">
        <v>322</v>
      </c>
      <c r="F1670" s="73" t="s">
        <v>1343</v>
      </c>
    </row>
    <row r="1671" spans="1:6" s="53" customFormat="1" x14ac:dyDescent="0.35">
      <c r="A1671" s="72">
        <v>44119</v>
      </c>
      <c r="B1671" s="73" t="s">
        <v>1867</v>
      </c>
      <c r="C1671" s="74">
        <v>20000</v>
      </c>
      <c r="D1671" s="73" t="s">
        <v>1343</v>
      </c>
      <c r="E1671" s="73" t="s">
        <v>322</v>
      </c>
      <c r="F1671" s="73" t="s">
        <v>1343</v>
      </c>
    </row>
    <row r="1672" spans="1:6" s="53" customFormat="1" x14ac:dyDescent="0.35">
      <c r="A1672" s="72">
        <v>44119</v>
      </c>
      <c r="B1672" s="73" t="s">
        <v>1868</v>
      </c>
      <c r="C1672" s="74">
        <v>20000</v>
      </c>
      <c r="D1672" s="73" t="s">
        <v>1343</v>
      </c>
      <c r="E1672" s="73" t="s">
        <v>322</v>
      </c>
      <c r="F1672" s="73" t="s">
        <v>1343</v>
      </c>
    </row>
    <row r="1673" spans="1:6" s="53" customFormat="1" x14ac:dyDescent="0.35">
      <c r="A1673" s="72">
        <v>44119</v>
      </c>
      <c r="B1673" s="73" t="s">
        <v>1869</v>
      </c>
      <c r="C1673" s="74">
        <v>20000</v>
      </c>
      <c r="D1673" s="73" t="s">
        <v>1343</v>
      </c>
      <c r="E1673" s="73" t="s">
        <v>322</v>
      </c>
      <c r="F1673" s="73" t="s">
        <v>1343</v>
      </c>
    </row>
    <row r="1674" spans="1:6" s="53" customFormat="1" x14ac:dyDescent="0.35">
      <c r="A1674" s="72">
        <v>44119</v>
      </c>
      <c r="B1674" s="73" t="s">
        <v>1870</v>
      </c>
      <c r="C1674" s="74">
        <v>20000</v>
      </c>
      <c r="D1674" s="73" t="s">
        <v>1343</v>
      </c>
      <c r="E1674" s="73" t="s">
        <v>322</v>
      </c>
      <c r="F1674" s="73" t="s">
        <v>1343</v>
      </c>
    </row>
    <row r="1675" spans="1:6" s="53" customFormat="1" x14ac:dyDescent="0.35">
      <c r="A1675" s="72">
        <v>44119</v>
      </c>
      <c r="B1675" s="73" t="s">
        <v>1871</v>
      </c>
      <c r="C1675" s="74">
        <v>20000</v>
      </c>
      <c r="D1675" s="73" t="s">
        <v>1343</v>
      </c>
      <c r="E1675" s="73" t="s">
        <v>322</v>
      </c>
      <c r="F1675" s="73" t="s">
        <v>1343</v>
      </c>
    </row>
    <row r="1676" spans="1:6" s="53" customFormat="1" x14ac:dyDescent="0.35">
      <c r="A1676" s="72">
        <v>44119</v>
      </c>
      <c r="B1676" s="73" t="s">
        <v>331</v>
      </c>
      <c r="C1676" s="74">
        <v>20000</v>
      </c>
      <c r="D1676" s="73" t="s">
        <v>1343</v>
      </c>
      <c r="E1676" s="73" t="s">
        <v>322</v>
      </c>
      <c r="F1676" s="73" t="s">
        <v>1343</v>
      </c>
    </row>
    <row r="1677" spans="1:6" s="53" customFormat="1" x14ac:dyDescent="0.35">
      <c r="A1677" s="72">
        <v>44119</v>
      </c>
      <c r="B1677" s="73" t="s">
        <v>1872</v>
      </c>
      <c r="C1677" s="74">
        <v>20000</v>
      </c>
      <c r="D1677" s="73" t="s">
        <v>1343</v>
      </c>
      <c r="E1677" s="73" t="s">
        <v>322</v>
      </c>
      <c r="F1677" s="73" t="s">
        <v>1343</v>
      </c>
    </row>
    <row r="1678" spans="1:6" s="53" customFormat="1" x14ac:dyDescent="0.35">
      <c r="A1678" s="72">
        <v>44119</v>
      </c>
      <c r="B1678" s="73" t="s">
        <v>1873</v>
      </c>
      <c r="C1678" s="74">
        <v>20000</v>
      </c>
      <c r="D1678" s="73" t="s">
        <v>1343</v>
      </c>
      <c r="E1678" s="73" t="s">
        <v>322</v>
      </c>
      <c r="F1678" s="73" t="s">
        <v>1343</v>
      </c>
    </row>
    <row r="1679" spans="1:6" s="53" customFormat="1" x14ac:dyDescent="0.35">
      <c r="A1679" s="72">
        <v>44119</v>
      </c>
      <c r="B1679" s="73" t="s">
        <v>1874</v>
      </c>
      <c r="C1679" s="74">
        <v>20000</v>
      </c>
      <c r="D1679" s="73" t="s">
        <v>1343</v>
      </c>
      <c r="E1679" s="73" t="s">
        <v>322</v>
      </c>
      <c r="F1679" s="73" t="s">
        <v>1343</v>
      </c>
    </row>
    <row r="1680" spans="1:6" s="53" customFormat="1" x14ac:dyDescent="0.35">
      <c r="A1680" s="72">
        <v>44119</v>
      </c>
      <c r="B1680" s="73" t="s">
        <v>449</v>
      </c>
      <c r="C1680" s="74">
        <v>20000</v>
      </c>
      <c r="D1680" s="73" t="s">
        <v>1343</v>
      </c>
      <c r="E1680" s="73" t="s">
        <v>322</v>
      </c>
      <c r="F1680" s="73" t="s">
        <v>1343</v>
      </c>
    </row>
    <row r="1681" spans="1:6" s="53" customFormat="1" x14ac:dyDescent="0.35">
      <c r="A1681" s="72">
        <v>44119</v>
      </c>
      <c r="B1681" s="73" t="s">
        <v>1875</v>
      </c>
      <c r="C1681" s="74">
        <v>20000</v>
      </c>
      <c r="D1681" s="73" t="s">
        <v>1343</v>
      </c>
      <c r="E1681" s="73" t="s">
        <v>322</v>
      </c>
      <c r="F1681" s="73" t="s">
        <v>1343</v>
      </c>
    </row>
    <row r="1682" spans="1:6" s="53" customFormat="1" x14ac:dyDescent="0.35">
      <c r="A1682" s="72">
        <v>44119</v>
      </c>
      <c r="B1682" s="73" t="s">
        <v>1876</v>
      </c>
      <c r="C1682" s="74">
        <v>20000</v>
      </c>
      <c r="D1682" s="73" t="s">
        <v>1343</v>
      </c>
      <c r="E1682" s="73" t="s">
        <v>322</v>
      </c>
      <c r="F1682" s="73" t="s">
        <v>1343</v>
      </c>
    </row>
    <row r="1683" spans="1:6" s="53" customFormat="1" x14ac:dyDescent="0.35">
      <c r="A1683" s="72">
        <v>44119</v>
      </c>
      <c r="B1683" s="73" t="s">
        <v>1877</v>
      </c>
      <c r="C1683" s="74">
        <v>20000</v>
      </c>
      <c r="D1683" s="73" t="s">
        <v>1343</v>
      </c>
      <c r="E1683" s="73" t="s">
        <v>322</v>
      </c>
      <c r="F1683" s="73" t="s">
        <v>1343</v>
      </c>
    </row>
    <row r="1684" spans="1:6" s="53" customFormat="1" x14ac:dyDescent="0.35">
      <c r="A1684" s="72">
        <v>44119</v>
      </c>
      <c r="B1684" s="73" t="s">
        <v>1878</v>
      </c>
      <c r="C1684" s="74">
        <v>20000</v>
      </c>
      <c r="D1684" s="73" t="s">
        <v>1343</v>
      </c>
      <c r="E1684" s="73" t="s">
        <v>322</v>
      </c>
      <c r="F1684" s="73" t="s">
        <v>1343</v>
      </c>
    </row>
    <row r="1685" spans="1:6" s="53" customFormat="1" x14ac:dyDescent="0.35">
      <c r="A1685" s="72">
        <v>44119</v>
      </c>
      <c r="B1685" s="73" t="s">
        <v>1879</v>
      </c>
      <c r="C1685" s="74">
        <v>20000</v>
      </c>
      <c r="D1685" s="73" t="s">
        <v>1343</v>
      </c>
      <c r="E1685" s="73" t="s">
        <v>322</v>
      </c>
      <c r="F1685" s="73" t="s">
        <v>1343</v>
      </c>
    </row>
    <row r="1686" spans="1:6" s="53" customFormat="1" x14ac:dyDescent="0.35">
      <c r="A1686" s="72">
        <v>44119</v>
      </c>
      <c r="B1686" s="73" t="s">
        <v>1880</v>
      </c>
      <c r="C1686" s="74">
        <v>20000</v>
      </c>
      <c r="D1686" s="73" t="s">
        <v>1343</v>
      </c>
      <c r="E1686" s="73" t="s">
        <v>322</v>
      </c>
      <c r="F1686" s="73" t="s">
        <v>1343</v>
      </c>
    </row>
    <row r="1687" spans="1:6" s="53" customFormat="1" x14ac:dyDescent="0.35">
      <c r="A1687" s="72">
        <v>44119</v>
      </c>
      <c r="B1687" s="73" t="s">
        <v>1881</v>
      </c>
      <c r="C1687" s="74">
        <v>20000</v>
      </c>
      <c r="D1687" s="73" t="s">
        <v>1343</v>
      </c>
      <c r="E1687" s="73" t="s">
        <v>322</v>
      </c>
      <c r="F1687" s="73" t="s">
        <v>1343</v>
      </c>
    </row>
    <row r="1688" spans="1:6" s="53" customFormat="1" x14ac:dyDescent="0.35">
      <c r="A1688" s="72">
        <v>44119</v>
      </c>
      <c r="B1688" s="73" t="s">
        <v>1882</v>
      </c>
      <c r="C1688" s="74">
        <v>20000</v>
      </c>
      <c r="D1688" s="73" t="s">
        <v>1343</v>
      </c>
      <c r="E1688" s="73" t="s">
        <v>322</v>
      </c>
      <c r="F1688" s="73" t="s">
        <v>1343</v>
      </c>
    </row>
    <row r="1689" spans="1:6" s="53" customFormat="1" x14ac:dyDescent="0.35">
      <c r="A1689" s="72">
        <v>44119</v>
      </c>
      <c r="B1689" s="73" t="s">
        <v>1883</v>
      </c>
      <c r="C1689" s="74">
        <v>20000</v>
      </c>
      <c r="D1689" s="73" t="s">
        <v>1343</v>
      </c>
      <c r="E1689" s="73" t="s">
        <v>322</v>
      </c>
      <c r="F1689" s="73" t="s">
        <v>1343</v>
      </c>
    </row>
    <row r="1690" spans="1:6" s="53" customFormat="1" x14ac:dyDescent="0.35">
      <c r="A1690" s="72">
        <v>44119</v>
      </c>
      <c r="B1690" s="73" t="s">
        <v>1884</v>
      </c>
      <c r="C1690" s="74">
        <v>20000</v>
      </c>
      <c r="D1690" s="73" t="s">
        <v>1343</v>
      </c>
      <c r="E1690" s="73" t="s">
        <v>322</v>
      </c>
      <c r="F1690" s="73" t="s">
        <v>1343</v>
      </c>
    </row>
    <row r="1691" spans="1:6" s="53" customFormat="1" x14ac:dyDescent="0.35">
      <c r="A1691" s="72">
        <v>44119</v>
      </c>
      <c r="B1691" s="73" t="s">
        <v>1885</v>
      </c>
      <c r="C1691" s="74">
        <v>20000</v>
      </c>
      <c r="D1691" s="73" t="s">
        <v>1343</v>
      </c>
      <c r="E1691" s="73" t="s">
        <v>322</v>
      </c>
      <c r="F1691" s="73" t="s">
        <v>1343</v>
      </c>
    </row>
    <row r="1692" spans="1:6" s="53" customFormat="1" x14ac:dyDescent="0.35">
      <c r="A1692" s="72">
        <v>44119</v>
      </c>
      <c r="B1692" s="73" t="s">
        <v>1886</v>
      </c>
      <c r="C1692" s="74">
        <v>20000</v>
      </c>
      <c r="D1692" s="73" t="s">
        <v>1343</v>
      </c>
      <c r="E1692" s="73" t="s">
        <v>322</v>
      </c>
      <c r="F1692" s="73" t="s">
        <v>1343</v>
      </c>
    </row>
    <row r="1693" spans="1:6" s="53" customFormat="1" x14ac:dyDescent="0.35">
      <c r="A1693" s="72">
        <v>44119</v>
      </c>
      <c r="B1693" s="73" t="s">
        <v>1887</v>
      </c>
      <c r="C1693" s="74">
        <v>20000</v>
      </c>
      <c r="D1693" s="73" t="s">
        <v>1343</v>
      </c>
      <c r="E1693" s="73" t="s">
        <v>322</v>
      </c>
      <c r="F1693" s="73" t="s">
        <v>1343</v>
      </c>
    </row>
    <row r="1694" spans="1:6" s="53" customFormat="1" x14ac:dyDescent="0.35">
      <c r="A1694" s="72">
        <v>44119</v>
      </c>
      <c r="B1694" s="73" t="s">
        <v>1888</v>
      </c>
      <c r="C1694" s="74">
        <v>20000</v>
      </c>
      <c r="D1694" s="73" t="s">
        <v>1343</v>
      </c>
      <c r="E1694" s="73" t="s">
        <v>322</v>
      </c>
      <c r="F1694" s="73" t="s">
        <v>1343</v>
      </c>
    </row>
    <row r="1695" spans="1:6" s="53" customFormat="1" x14ac:dyDescent="0.35">
      <c r="A1695" s="72">
        <v>44119</v>
      </c>
      <c r="B1695" s="73" t="s">
        <v>417</v>
      </c>
      <c r="C1695" s="74">
        <v>20000</v>
      </c>
      <c r="D1695" s="73" t="s">
        <v>1343</v>
      </c>
      <c r="E1695" s="73" t="s">
        <v>322</v>
      </c>
      <c r="F1695" s="73" t="s">
        <v>1343</v>
      </c>
    </row>
    <row r="1696" spans="1:6" s="53" customFormat="1" x14ac:dyDescent="0.35">
      <c r="A1696" s="72">
        <v>44119</v>
      </c>
      <c r="B1696" s="73" t="s">
        <v>1889</v>
      </c>
      <c r="C1696" s="74">
        <v>20000</v>
      </c>
      <c r="D1696" s="73" t="s">
        <v>1343</v>
      </c>
      <c r="E1696" s="73" t="s">
        <v>322</v>
      </c>
      <c r="F1696" s="73" t="s">
        <v>1343</v>
      </c>
    </row>
    <row r="1697" spans="1:6" s="53" customFormat="1" x14ac:dyDescent="0.35">
      <c r="A1697" s="72">
        <v>44119</v>
      </c>
      <c r="B1697" s="73" t="s">
        <v>1890</v>
      </c>
      <c r="C1697" s="74">
        <v>20000</v>
      </c>
      <c r="D1697" s="73" t="s">
        <v>1343</v>
      </c>
      <c r="E1697" s="73" t="s">
        <v>322</v>
      </c>
      <c r="F1697" s="73" t="s">
        <v>1343</v>
      </c>
    </row>
    <row r="1698" spans="1:6" s="53" customFormat="1" x14ac:dyDescent="0.35">
      <c r="A1698" s="72">
        <v>44119</v>
      </c>
      <c r="B1698" s="73" t="s">
        <v>368</v>
      </c>
      <c r="C1698" s="74">
        <v>20000</v>
      </c>
      <c r="D1698" s="73" t="s">
        <v>1343</v>
      </c>
      <c r="E1698" s="73" t="s">
        <v>322</v>
      </c>
      <c r="F1698" s="73" t="s">
        <v>1343</v>
      </c>
    </row>
    <row r="1699" spans="1:6" s="53" customFormat="1" x14ac:dyDescent="0.35">
      <c r="A1699" s="72">
        <v>44119</v>
      </c>
      <c r="B1699" s="73" t="s">
        <v>1891</v>
      </c>
      <c r="C1699" s="74">
        <v>20000</v>
      </c>
      <c r="D1699" s="73" t="s">
        <v>1343</v>
      </c>
      <c r="E1699" s="73" t="s">
        <v>322</v>
      </c>
      <c r="F1699" s="73" t="s">
        <v>1343</v>
      </c>
    </row>
    <row r="1700" spans="1:6" s="53" customFormat="1" x14ac:dyDescent="0.35">
      <c r="A1700" s="72">
        <v>44119</v>
      </c>
      <c r="B1700" s="73" t="s">
        <v>1892</v>
      </c>
      <c r="C1700" s="74">
        <v>20000</v>
      </c>
      <c r="D1700" s="73" t="s">
        <v>1343</v>
      </c>
      <c r="E1700" s="73" t="s">
        <v>322</v>
      </c>
      <c r="F1700" s="73" t="s">
        <v>1343</v>
      </c>
    </row>
    <row r="1701" spans="1:6" s="53" customFormat="1" x14ac:dyDescent="0.35">
      <c r="A1701" s="72">
        <v>44119</v>
      </c>
      <c r="B1701" s="73" t="s">
        <v>1893</v>
      </c>
      <c r="C1701" s="74">
        <v>20000</v>
      </c>
      <c r="D1701" s="73" t="s">
        <v>1343</v>
      </c>
      <c r="E1701" s="73" t="s">
        <v>322</v>
      </c>
      <c r="F1701" s="73" t="s">
        <v>1343</v>
      </c>
    </row>
    <row r="1702" spans="1:6" s="53" customFormat="1" x14ac:dyDescent="0.35">
      <c r="A1702" s="72">
        <v>44119</v>
      </c>
      <c r="B1702" s="73" t="s">
        <v>1894</v>
      </c>
      <c r="C1702" s="74">
        <v>20000</v>
      </c>
      <c r="D1702" s="73" t="s">
        <v>1343</v>
      </c>
      <c r="E1702" s="73" t="s">
        <v>322</v>
      </c>
      <c r="F1702" s="73" t="s">
        <v>1343</v>
      </c>
    </row>
    <row r="1703" spans="1:6" s="53" customFormat="1" x14ac:dyDescent="0.35">
      <c r="A1703" s="72">
        <v>44119</v>
      </c>
      <c r="B1703" s="73" t="s">
        <v>1895</v>
      </c>
      <c r="C1703" s="74">
        <v>20000</v>
      </c>
      <c r="D1703" s="73" t="s">
        <v>1343</v>
      </c>
      <c r="E1703" s="73" t="s">
        <v>322</v>
      </c>
      <c r="F1703" s="73" t="s">
        <v>1343</v>
      </c>
    </row>
    <row r="1704" spans="1:6" s="53" customFormat="1" x14ac:dyDescent="0.35">
      <c r="A1704" s="72">
        <v>44119</v>
      </c>
      <c r="B1704" s="73" t="s">
        <v>456</v>
      </c>
      <c r="C1704" s="74">
        <v>20000</v>
      </c>
      <c r="D1704" s="73" t="s">
        <v>1343</v>
      </c>
      <c r="E1704" s="73" t="s">
        <v>322</v>
      </c>
      <c r="F1704" s="73" t="s">
        <v>1343</v>
      </c>
    </row>
    <row r="1705" spans="1:6" s="53" customFormat="1" x14ac:dyDescent="0.35">
      <c r="A1705" s="72">
        <v>44119</v>
      </c>
      <c r="B1705" s="73" t="s">
        <v>1896</v>
      </c>
      <c r="C1705" s="74">
        <v>20000</v>
      </c>
      <c r="D1705" s="73" t="s">
        <v>1343</v>
      </c>
      <c r="E1705" s="73" t="s">
        <v>322</v>
      </c>
      <c r="F1705" s="73" t="s">
        <v>1343</v>
      </c>
    </row>
    <row r="1706" spans="1:6" s="53" customFormat="1" x14ac:dyDescent="0.35">
      <c r="A1706" s="72">
        <v>44119</v>
      </c>
      <c r="B1706" s="73" t="s">
        <v>1897</v>
      </c>
      <c r="C1706" s="74">
        <v>20000</v>
      </c>
      <c r="D1706" s="73" t="s">
        <v>1343</v>
      </c>
      <c r="E1706" s="73" t="s">
        <v>322</v>
      </c>
      <c r="F1706" s="73" t="s">
        <v>1343</v>
      </c>
    </row>
    <row r="1707" spans="1:6" s="53" customFormat="1" x14ac:dyDescent="0.35">
      <c r="A1707" s="72">
        <v>44119</v>
      </c>
      <c r="B1707" s="73" t="s">
        <v>1898</v>
      </c>
      <c r="C1707" s="74">
        <v>20000</v>
      </c>
      <c r="D1707" s="73" t="s">
        <v>1343</v>
      </c>
      <c r="E1707" s="73" t="s">
        <v>322</v>
      </c>
      <c r="F1707" s="73" t="s">
        <v>1343</v>
      </c>
    </row>
    <row r="1708" spans="1:6" s="53" customFormat="1" x14ac:dyDescent="0.35">
      <c r="A1708" s="72">
        <v>44119</v>
      </c>
      <c r="B1708" s="73" t="s">
        <v>1899</v>
      </c>
      <c r="C1708" s="74">
        <v>20000</v>
      </c>
      <c r="D1708" s="73" t="s">
        <v>1343</v>
      </c>
      <c r="E1708" s="73" t="s">
        <v>322</v>
      </c>
      <c r="F1708" s="73" t="s">
        <v>1343</v>
      </c>
    </row>
    <row r="1709" spans="1:6" s="53" customFormat="1" x14ac:dyDescent="0.35">
      <c r="A1709" s="72">
        <v>44119</v>
      </c>
      <c r="B1709" s="73" t="s">
        <v>1900</v>
      </c>
      <c r="C1709" s="74">
        <v>20000</v>
      </c>
      <c r="D1709" s="73" t="s">
        <v>1343</v>
      </c>
      <c r="E1709" s="73" t="s">
        <v>322</v>
      </c>
      <c r="F1709" s="73" t="s">
        <v>1343</v>
      </c>
    </row>
    <row r="1710" spans="1:6" s="53" customFormat="1" x14ac:dyDescent="0.35">
      <c r="A1710" s="72">
        <v>44119</v>
      </c>
      <c r="B1710" s="73" t="s">
        <v>1901</v>
      </c>
      <c r="C1710" s="74">
        <v>20000</v>
      </c>
      <c r="D1710" s="73" t="s">
        <v>1343</v>
      </c>
      <c r="E1710" s="73" t="s">
        <v>322</v>
      </c>
      <c r="F1710" s="73" t="s">
        <v>1343</v>
      </c>
    </row>
    <row r="1711" spans="1:6" s="53" customFormat="1" x14ac:dyDescent="0.35">
      <c r="A1711" s="72">
        <v>44119</v>
      </c>
      <c r="B1711" s="73" t="s">
        <v>1902</v>
      </c>
      <c r="C1711" s="74">
        <v>20000</v>
      </c>
      <c r="D1711" s="73" t="s">
        <v>1343</v>
      </c>
      <c r="E1711" s="73" t="s">
        <v>322</v>
      </c>
      <c r="F1711" s="73" t="s">
        <v>1343</v>
      </c>
    </row>
    <row r="1712" spans="1:6" s="53" customFormat="1" x14ac:dyDescent="0.35">
      <c r="A1712" s="72">
        <v>44119</v>
      </c>
      <c r="B1712" s="73" t="s">
        <v>1903</v>
      </c>
      <c r="C1712" s="74">
        <v>20000</v>
      </c>
      <c r="D1712" s="73" t="s">
        <v>1343</v>
      </c>
      <c r="E1712" s="73" t="s">
        <v>322</v>
      </c>
      <c r="F1712" s="73" t="s">
        <v>1343</v>
      </c>
    </row>
    <row r="1713" spans="1:6" s="53" customFormat="1" x14ac:dyDescent="0.35">
      <c r="A1713" s="72">
        <v>44119</v>
      </c>
      <c r="B1713" s="73" t="s">
        <v>1904</v>
      </c>
      <c r="C1713" s="74">
        <v>20000</v>
      </c>
      <c r="D1713" s="73" t="s">
        <v>1343</v>
      </c>
      <c r="E1713" s="73" t="s">
        <v>322</v>
      </c>
      <c r="F1713" s="73" t="s">
        <v>1343</v>
      </c>
    </row>
    <row r="1714" spans="1:6" s="53" customFormat="1" x14ac:dyDescent="0.35">
      <c r="A1714" s="72">
        <v>44119</v>
      </c>
      <c r="B1714" s="73" t="s">
        <v>1905</v>
      </c>
      <c r="C1714" s="74">
        <v>20000</v>
      </c>
      <c r="D1714" s="73" t="s">
        <v>1343</v>
      </c>
      <c r="E1714" s="73" t="s">
        <v>322</v>
      </c>
      <c r="F1714" s="73" t="s">
        <v>1343</v>
      </c>
    </row>
    <row r="1715" spans="1:6" s="53" customFormat="1" x14ac:dyDescent="0.35">
      <c r="A1715" s="72">
        <v>44119</v>
      </c>
      <c r="B1715" s="73" t="s">
        <v>1906</v>
      </c>
      <c r="C1715" s="74">
        <v>20000</v>
      </c>
      <c r="D1715" s="73" t="s">
        <v>1343</v>
      </c>
      <c r="E1715" s="73" t="s">
        <v>322</v>
      </c>
      <c r="F1715" s="73" t="s">
        <v>1343</v>
      </c>
    </row>
    <row r="1716" spans="1:6" s="53" customFormat="1" x14ac:dyDescent="0.35">
      <c r="A1716" s="72">
        <v>44119</v>
      </c>
      <c r="B1716" s="73" t="s">
        <v>1907</v>
      </c>
      <c r="C1716" s="74">
        <v>20000</v>
      </c>
      <c r="D1716" s="73" t="s">
        <v>1343</v>
      </c>
      <c r="E1716" s="73" t="s">
        <v>322</v>
      </c>
      <c r="F1716" s="73" t="s">
        <v>1343</v>
      </c>
    </row>
    <row r="1717" spans="1:6" s="53" customFormat="1" x14ac:dyDescent="0.35">
      <c r="A1717" s="72">
        <v>44119</v>
      </c>
      <c r="B1717" s="73" t="s">
        <v>1908</v>
      </c>
      <c r="C1717" s="74">
        <v>20000</v>
      </c>
      <c r="D1717" s="73" t="s">
        <v>1343</v>
      </c>
      <c r="E1717" s="73" t="s">
        <v>322</v>
      </c>
      <c r="F1717" s="73" t="s">
        <v>1343</v>
      </c>
    </row>
    <row r="1718" spans="1:6" s="53" customFormat="1" x14ac:dyDescent="0.35">
      <c r="A1718" s="72">
        <v>44119</v>
      </c>
      <c r="B1718" s="73" t="s">
        <v>1909</v>
      </c>
      <c r="C1718" s="74">
        <v>20000</v>
      </c>
      <c r="D1718" s="73" t="s">
        <v>1343</v>
      </c>
      <c r="E1718" s="73" t="s">
        <v>322</v>
      </c>
      <c r="F1718" s="73" t="s">
        <v>1343</v>
      </c>
    </row>
    <row r="1719" spans="1:6" s="53" customFormat="1" x14ac:dyDescent="0.35">
      <c r="A1719" s="72">
        <v>44119</v>
      </c>
      <c r="B1719" s="73" t="s">
        <v>1910</v>
      </c>
      <c r="C1719" s="74">
        <v>20000</v>
      </c>
      <c r="D1719" s="73" t="s">
        <v>1343</v>
      </c>
      <c r="E1719" s="73" t="s">
        <v>322</v>
      </c>
      <c r="F1719" s="73" t="s">
        <v>1343</v>
      </c>
    </row>
    <row r="1720" spans="1:6" s="53" customFormat="1" x14ac:dyDescent="0.35">
      <c r="A1720" s="72">
        <v>44119</v>
      </c>
      <c r="B1720" s="73" t="s">
        <v>1911</v>
      </c>
      <c r="C1720" s="74">
        <v>20000</v>
      </c>
      <c r="D1720" s="73" t="s">
        <v>1343</v>
      </c>
      <c r="E1720" s="73" t="s">
        <v>322</v>
      </c>
      <c r="F1720" s="73" t="s">
        <v>1343</v>
      </c>
    </row>
    <row r="1721" spans="1:6" s="53" customFormat="1" x14ac:dyDescent="0.35">
      <c r="A1721" s="72">
        <v>44119</v>
      </c>
      <c r="B1721" s="73" t="s">
        <v>1912</v>
      </c>
      <c r="C1721" s="74">
        <v>20000</v>
      </c>
      <c r="D1721" s="73" t="s">
        <v>1343</v>
      </c>
      <c r="E1721" s="73" t="s">
        <v>322</v>
      </c>
      <c r="F1721" s="73" t="s">
        <v>1343</v>
      </c>
    </row>
    <row r="1722" spans="1:6" s="53" customFormat="1" x14ac:dyDescent="0.35">
      <c r="A1722" s="72">
        <v>44119</v>
      </c>
      <c r="B1722" s="73" t="s">
        <v>1913</v>
      </c>
      <c r="C1722" s="74">
        <v>20000</v>
      </c>
      <c r="D1722" s="73" t="s">
        <v>1343</v>
      </c>
      <c r="E1722" s="73" t="s">
        <v>322</v>
      </c>
      <c r="F1722" s="73" t="s">
        <v>1343</v>
      </c>
    </row>
    <row r="1723" spans="1:6" s="53" customFormat="1" x14ac:dyDescent="0.35">
      <c r="A1723" s="72">
        <v>44119</v>
      </c>
      <c r="B1723" s="73" t="s">
        <v>1914</v>
      </c>
      <c r="C1723" s="74">
        <v>20000</v>
      </c>
      <c r="D1723" s="73" t="s">
        <v>1343</v>
      </c>
      <c r="E1723" s="73" t="s">
        <v>322</v>
      </c>
      <c r="F1723" s="73" t="s">
        <v>1343</v>
      </c>
    </row>
    <row r="1724" spans="1:6" s="53" customFormat="1" x14ac:dyDescent="0.35">
      <c r="A1724" s="72">
        <v>44119</v>
      </c>
      <c r="B1724" s="73" t="s">
        <v>1915</v>
      </c>
      <c r="C1724" s="74">
        <v>20000</v>
      </c>
      <c r="D1724" s="73" t="s">
        <v>1343</v>
      </c>
      <c r="E1724" s="73" t="s">
        <v>322</v>
      </c>
      <c r="F1724" s="73" t="s">
        <v>1343</v>
      </c>
    </row>
    <row r="1725" spans="1:6" s="53" customFormat="1" x14ac:dyDescent="0.35">
      <c r="A1725" s="72">
        <v>44119</v>
      </c>
      <c r="B1725" s="73" t="s">
        <v>406</v>
      </c>
      <c r="C1725" s="74">
        <v>20000</v>
      </c>
      <c r="D1725" s="73" t="s">
        <v>1343</v>
      </c>
      <c r="E1725" s="73" t="s">
        <v>322</v>
      </c>
      <c r="F1725" s="73" t="s">
        <v>1343</v>
      </c>
    </row>
    <row r="1726" spans="1:6" s="53" customFormat="1" x14ac:dyDescent="0.35">
      <c r="A1726" s="72">
        <v>44119</v>
      </c>
      <c r="B1726" s="73" t="s">
        <v>1916</v>
      </c>
      <c r="C1726" s="74">
        <v>20000</v>
      </c>
      <c r="D1726" s="73" t="s">
        <v>1343</v>
      </c>
      <c r="E1726" s="73" t="s">
        <v>322</v>
      </c>
      <c r="F1726" s="73" t="s">
        <v>1343</v>
      </c>
    </row>
    <row r="1727" spans="1:6" s="53" customFormat="1" x14ac:dyDescent="0.35">
      <c r="A1727" s="72">
        <v>44119</v>
      </c>
      <c r="B1727" s="73" t="s">
        <v>1917</v>
      </c>
      <c r="C1727" s="74">
        <v>20000</v>
      </c>
      <c r="D1727" s="73" t="s">
        <v>1343</v>
      </c>
      <c r="E1727" s="73" t="s">
        <v>322</v>
      </c>
      <c r="F1727" s="73" t="s">
        <v>1343</v>
      </c>
    </row>
    <row r="1728" spans="1:6" s="53" customFormat="1" x14ac:dyDescent="0.35">
      <c r="A1728" s="72">
        <v>44119</v>
      </c>
      <c r="B1728" s="73" t="s">
        <v>1918</v>
      </c>
      <c r="C1728" s="74">
        <v>20000</v>
      </c>
      <c r="D1728" s="73" t="s">
        <v>1343</v>
      </c>
      <c r="E1728" s="73" t="s">
        <v>322</v>
      </c>
      <c r="F1728" s="73" t="s">
        <v>1343</v>
      </c>
    </row>
    <row r="1729" spans="1:6" s="53" customFormat="1" x14ac:dyDescent="0.35">
      <c r="A1729" s="72">
        <v>44119</v>
      </c>
      <c r="B1729" s="73" t="s">
        <v>1919</v>
      </c>
      <c r="C1729" s="74">
        <v>20000</v>
      </c>
      <c r="D1729" s="73" t="s">
        <v>1343</v>
      </c>
      <c r="E1729" s="73" t="s">
        <v>322</v>
      </c>
      <c r="F1729" s="73" t="s">
        <v>1343</v>
      </c>
    </row>
    <row r="1730" spans="1:6" s="53" customFormat="1" x14ac:dyDescent="0.35">
      <c r="A1730" s="72">
        <v>44119</v>
      </c>
      <c r="B1730" s="73" t="s">
        <v>1920</v>
      </c>
      <c r="C1730" s="74">
        <v>20000</v>
      </c>
      <c r="D1730" s="73" t="s">
        <v>1343</v>
      </c>
      <c r="E1730" s="73" t="s">
        <v>322</v>
      </c>
      <c r="F1730" s="73" t="s">
        <v>1343</v>
      </c>
    </row>
    <row r="1731" spans="1:6" s="53" customFormat="1" x14ac:dyDescent="0.35">
      <c r="A1731" s="72">
        <v>44119</v>
      </c>
      <c r="B1731" s="73" t="s">
        <v>1921</v>
      </c>
      <c r="C1731" s="74">
        <v>20000</v>
      </c>
      <c r="D1731" s="73" t="s">
        <v>1343</v>
      </c>
      <c r="E1731" s="73" t="s">
        <v>322</v>
      </c>
      <c r="F1731" s="73" t="s">
        <v>1343</v>
      </c>
    </row>
    <row r="1732" spans="1:6" s="53" customFormat="1" x14ac:dyDescent="0.35">
      <c r="A1732" s="72">
        <v>44119</v>
      </c>
      <c r="B1732" s="73" t="s">
        <v>407</v>
      </c>
      <c r="C1732" s="74">
        <v>20000</v>
      </c>
      <c r="D1732" s="73" t="s">
        <v>1343</v>
      </c>
      <c r="E1732" s="73" t="s">
        <v>322</v>
      </c>
      <c r="F1732" s="73" t="s">
        <v>1343</v>
      </c>
    </row>
    <row r="1733" spans="1:6" s="53" customFormat="1" x14ac:dyDescent="0.35">
      <c r="A1733" s="72">
        <v>44119</v>
      </c>
      <c r="B1733" s="73" t="s">
        <v>1922</v>
      </c>
      <c r="C1733" s="74">
        <v>20000</v>
      </c>
      <c r="D1733" s="73" t="s">
        <v>1343</v>
      </c>
      <c r="E1733" s="73" t="s">
        <v>322</v>
      </c>
      <c r="F1733" s="73" t="s">
        <v>1343</v>
      </c>
    </row>
    <row r="1734" spans="1:6" s="53" customFormat="1" x14ac:dyDescent="0.35">
      <c r="A1734" s="72">
        <v>44119</v>
      </c>
      <c r="B1734" s="73" t="s">
        <v>1923</v>
      </c>
      <c r="C1734" s="74">
        <v>20000</v>
      </c>
      <c r="D1734" s="73" t="s">
        <v>1343</v>
      </c>
      <c r="E1734" s="73" t="s">
        <v>322</v>
      </c>
      <c r="F1734" s="73" t="s">
        <v>1343</v>
      </c>
    </row>
    <row r="1735" spans="1:6" s="53" customFormat="1" x14ac:dyDescent="0.35">
      <c r="A1735" s="72">
        <v>44119</v>
      </c>
      <c r="B1735" s="73" t="s">
        <v>1924</v>
      </c>
      <c r="C1735" s="74">
        <v>20000</v>
      </c>
      <c r="D1735" s="73" t="s">
        <v>1343</v>
      </c>
      <c r="E1735" s="73" t="s">
        <v>322</v>
      </c>
      <c r="F1735" s="73" t="s">
        <v>1343</v>
      </c>
    </row>
    <row r="1736" spans="1:6" s="53" customFormat="1" x14ac:dyDescent="0.35">
      <c r="A1736" s="72">
        <v>44119</v>
      </c>
      <c r="B1736" s="73" t="s">
        <v>1925</v>
      </c>
      <c r="C1736" s="74">
        <v>20000</v>
      </c>
      <c r="D1736" s="73" t="s">
        <v>1343</v>
      </c>
      <c r="E1736" s="73" t="s">
        <v>322</v>
      </c>
      <c r="F1736" s="73" t="s">
        <v>1343</v>
      </c>
    </row>
    <row r="1737" spans="1:6" s="53" customFormat="1" x14ac:dyDescent="0.35">
      <c r="A1737" s="72">
        <v>44119</v>
      </c>
      <c r="B1737" s="73" t="s">
        <v>1926</v>
      </c>
      <c r="C1737" s="74">
        <v>20000</v>
      </c>
      <c r="D1737" s="73" t="s">
        <v>1343</v>
      </c>
      <c r="E1737" s="73" t="s">
        <v>322</v>
      </c>
      <c r="F1737" s="73" t="s">
        <v>1343</v>
      </c>
    </row>
    <row r="1738" spans="1:6" s="53" customFormat="1" x14ac:dyDescent="0.35">
      <c r="A1738" s="72">
        <v>44119</v>
      </c>
      <c r="B1738" s="73" t="s">
        <v>1927</v>
      </c>
      <c r="C1738" s="74">
        <v>20000</v>
      </c>
      <c r="D1738" s="73" t="s">
        <v>1343</v>
      </c>
      <c r="E1738" s="73" t="s">
        <v>322</v>
      </c>
      <c r="F1738" s="73" t="s">
        <v>1343</v>
      </c>
    </row>
    <row r="1739" spans="1:6" s="53" customFormat="1" x14ac:dyDescent="0.35">
      <c r="A1739" s="72">
        <v>44119</v>
      </c>
      <c r="B1739" s="73" t="s">
        <v>1928</v>
      </c>
      <c r="C1739" s="74">
        <v>20000</v>
      </c>
      <c r="D1739" s="73" t="s">
        <v>1343</v>
      </c>
      <c r="E1739" s="73" t="s">
        <v>322</v>
      </c>
      <c r="F1739" s="73" t="s">
        <v>1343</v>
      </c>
    </row>
    <row r="1740" spans="1:6" s="53" customFormat="1" x14ac:dyDescent="0.35">
      <c r="A1740" s="72">
        <v>44119</v>
      </c>
      <c r="B1740" s="73" t="s">
        <v>1929</v>
      </c>
      <c r="C1740" s="74">
        <v>20000</v>
      </c>
      <c r="D1740" s="73" t="s">
        <v>1343</v>
      </c>
      <c r="E1740" s="73" t="s">
        <v>322</v>
      </c>
      <c r="F1740" s="73" t="s">
        <v>1343</v>
      </c>
    </row>
    <row r="1741" spans="1:6" s="53" customFormat="1" x14ac:dyDescent="0.35">
      <c r="A1741" s="72">
        <v>44119</v>
      </c>
      <c r="B1741" s="73" t="s">
        <v>1930</v>
      </c>
      <c r="C1741" s="74">
        <v>20000</v>
      </c>
      <c r="D1741" s="73" t="s">
        <v>1343</v>
      </c>
      <c r="E1741" s="73" t="s">
        <v>322</v>
      </c>
      <c r="F1741" s="73" t="s">
        <v>1343</v>
      </c>
    </row>
    <row r="1742" spans="1:6" s="53" customFormat="1" x14ac:dyDescent="0.35">
      <c r="A1742" s="72">
        <v>44119</v>
      </c>
      <c r="B1742" s="73" t="s">
        <v>1931</v>
      </c>
      <c r="C1742" s="74">
        <v>20000</v>
      </c>
      <c r="D1742" s="73" t="s">
        <v>1343</v>
      </c>
      <c r="E1742" s="73" t="s">
        <v>322</v>
      </c>
      <c r="F1742" s="73" t="s">
        <v>1343</v>
      </c>
    </row>
    <row r="1743" spans="1:6" s="53" customFormat="1" x14ac:dyDescent="0.35">
      <c r="A1743" s="72">
        <v>44119</v>
      </c>
      <c r="B1743" s="73" t="s">
        <v>1932</v>
      </c>
      <c r="C1743" s="74">
        <v>20000</v>
      </c>
      <c r="D1743" s="73" t="s">
        <v>1343</v>
      </c>
      <c r="E1743" s="73" t="s">
        <v>322</v>
      </c>
      <c r="F1743" s="73" t="s">
        <v>1343</v>
      </c>
    </row>
    <row r="1744" spans="1:6" s="53" customFormat="1" x14ac:dyDescent="0.35">
      <c r="A1744" s="72">
        <v>44119</v>
      </c>
      <c r="B1744" s="73" t="s">
        <v>1933</v>
      </c>
      <c r="C1744" s="74">
        <v>20000</v>
      </c>
      <c r="D1744" s="73" t="s">
        <v>1343</v>
      </c>
      <c r="E1744" s="73" t="s">
        <v>322</v>
      </c>
      <c r="F1744" s="73" t="s">
        <v>1343</v>
      </c>
    </row>
    <row r="1745" spans="1:6" s="53" customFormat="1" x14ac:dyDescent="0.35">
      <c r="A1745" s="72">
        <v>44119</v>
      </c>
      <c r="B1745" s="73" t="s">
        <v>1934</v>
      </c>
      <c r="C1745" s="74">
        <v>20000</v>
      </c>
      <c r="D1745" s="73" t="s">
        <v>1343</v>
      </c>
      <c r="E1745" s="73" t="s">
        <v>322</v>
      </c>
      <c r="F1745" s="73" t="s">
        <v>1343</v>
      </c>
    </row>
    <row r="1746" spans="1:6" s="53" customFormat="1" x14ac:dyDescent="0.35">
      <c r="A1746" s="72">
        <v>44119</v>
      </c>
      <c r="B1746" s="73" t="s">
        <v>1935</v>
      </c>
      <c r="C1746" s="74">
        <v>20000</v>
      </c>
      <c r="D1746" s="73" t="s">
        <v>1343</v>
      </c>
      <c r="E1746" s="73" t="s">
        <v>322</v>
      </c>
      <c r="F1746" s="73" t="s">
        <v>1343</v>
      </c>
    </row>
    <row r="1747" spans="1:6" s="53" customFormat="1" x14ac:dyDescent="0.35">
      <c r="A1747" s="72">
        <v>44119</v>
      </c>
      <c r="B1747" s="73" t="s">
        <v>1936</v>
      </c>
      <c r="C1747" s="74">
        <v>20000</v>
      </c>
      <c r="D1747" s="73" t="s">
        <v>1343</v>
      </c>
      <c r="E1747" s="73" t="s">
        <v>322</v>
      </c>
      <c r="F1747" s="73" t="s">
        <v>1343</v>
      </c>
    </row>
    <row r="1748" spans="1:6" s="53" customFormat="1" x14ac:dyDescent="0.35">
      <c r="A1748" s="72">
        <v>44119</v>
      </c>
      <c r="B1748" s="73" t="s">
        <v>1937</v>
      </c>
      <c r="C1748" s="74">
        <v>20000</v>
      </c>
      <c r="D1748" s="73" t="s">
        <v>1343</v>
      </c>
      <c r="E1748" s="73" t="s">
        <v>322</v>
      </c>
      <c r="F1748" s="73" t="s">
        <v>1343</v>
      </c>
    </row>
    <row r="1749" spans="1:6" s="53" customFormat="1" x14ac:dyDescent="0.35">
      <c r="A1749" s="72">
        <v>44119</v>
      </c>
      <c r="B1749" s="73" t="s">
        <v>1938</v>
      </c>
      <c r="C1749" s="74">
        <v>20000</v>
      </c>
      <c r="D1749" s="73" t="s">
        <v>1343</v>
      </c>
      <c r="E1749" s="73" t="s">
        <v>322</v>
      </c>
      <c r="F1749" s="73" t="s">
        <v>1343</v>
      </c>
    </row>
    <row r="1750" spans="1:6" s="53" customFormat="1" x14ac:dyDescent="0.35">
      <c r="A1750" s="72">
        <v>44119</v>
      </c>
      <c r="B1750" s="73" t="s">
        <v>1939</v>
      </c>
      <c r="C1750" s="74">
        <v>20000</v>
      </c>
      <c r="D1750" s="73" t="s">
        <v>1343</v>
      </c>
      <c r="E1750" s="73" t="s">
        <v>322</v>
      </c>
      <c r="F1750" s="73" t="s">
        <v>1343</v>
      </c>
    </row>
    <row r="1751" spans="1:6" s="53" customFormat="1" x14ac:dyDescent="0.35">
      <c r="A1751" s="72">
        <v>44119</v>
      </c>
      <c r="B1751" s="73" t="s">
        <v>1940</v>
      </c>
      <c r="C1751" s="74">
        <v>20000</v>
      </c>
      <c r="D1751" s="73" t="s">
        <v>1343</v>
      </c>
      <c r="E1751" s="73" t="s">
        <v>322</v>
      </c>
      <c r="F1751" s="73" t="s">
        <v>1343</v>
      </c>
    </row>
    <row r="1752" spans="1:6" s="53" customFormat="1" x14ac:dyDescent="0.35">
      <c r="A1752" s="72">
        <v>44119</v>
      </c>
      <c r="B1752" s="73" t="s">
        <v>1941</v>
      </c>
      <c r="C1752" s="74">
        <v>20000</v>
      </c>
      <c r="D1752" s="73" t="s">
        <v>1343</v>
      </c>
      <c r="E1752" s="73" t="s">
        <v>322</v>
      </c>
      <c r="F1752" s="73" t="s">
        <v>1343</v>
      </c>
    </row>
    <row r="1753" spans="1:6" s="53" customFormat="1" x14ac:dyDescent="0.35">
      <c r="A1753" s="72">
        <v>44119</v>
      </c>
      <c r="B1753" s="73" t="s">
        <v>1942</v>
      </c>
      <c r="C1753" s="74">
        <v>20000</v>
      </c>
      <c r="D1753" s="73" t="s">
        <v>1343</v>
      </c>
      <c r="E1753" s="73" t="s">
        <v>322</v>
      </c>
      <c r="F1753" s="73" t="s">
        <v>1343</v>
      </c>
    </row>
    <row r="1754" spans="1:6" s="53" customFormat="1" x14ac:dyDescent="0.35">
      <c r="A1754" s="72">
        <v>44119</v>
      </c>
      <c r="B1754" s="73" t="s">
        <v>1943</v>
      </c>
      <c r="C1754" s="74">
        <v>20000</v>
      </c>
      <c r="D1754" s="73" t="s">
        <v>1343</v>
      </c>
      <c r="E1754" s="73" t="s">
        <v>322</v>
      </c>
      <c r="F1754" s="73" t="s">
        <v>1343</v>
      </c>
    </row>
    <row r="1755" spans="1:6" s="53" customFormat="1" x14ac:dyDescent="0.35">
      <c r="A1755" s="72">
        <v>44119</v>
      </c>
      <c r="B1755" s="73" t="s">
        <v>1944</v>
      </c>
      <c r="C1755" s="74">
        <v>20000</v>
      </c>
      <c r="D1755" s="73" t="s">
        <v>1343</v>
      </c>
      <c r="E1755" s="73" t="s">
        <v>322</v>
      </c>
      <c r="F1755" s="73" t="s">
        <v>1343</v>
      </c>
    </row>
    <row r="1756" spans="1:6" s="53" customFormat="1" x14ac:dyDescent="0.35">
      <c r="A1756" s="72">
        <v>44119</v>
      </c>
      <c r="B1756" s="73" t="s">
        <v>1945</v>
      </c>
      <c r="C1756" s="74">
        <v>20000</v>
      </c>
      <c r="D1756" s="73" t="s">
        <v>1343</v>
      </c>
      <c r="E1756" s="73" t="s">
        <v>322</v>
      </c>
      <c r="F1756" s="73" t="s">
        <v>1343</v>
      </c>
    </row>
    <row r="1757" spans="1:6" s="53" customFormat="1" x14ac:dyDescent="0.35">
      <c r="A1757" s="72">
        <v>44119</v>
      </c>
      <c r="B1757" s="73" t="s">
        <v>1946</v>
      </c>
      <c r="C1757" s="74">
        <v>20000</v>
      </c>
      <c r="D1757" s="73" t="s">
        <v>1343</v>
      </c>
      <c r="E1757" s="73" t="s">
        <v>322</v>
      </c>
      <c r="F1757" s="73" t="s">
        <v>1343</v>
      </c>
    </row>
    <row r="1758" spans="1:6" s="53" customFormat="1" x14ac:dyDescent="0.35">
      <c r="A1758" s="72">
        <v>44119</v>
      </c>
      <c r="B1758" s="73" t="s">
        <v>1947</v>
      </c>
      <c r="C1758" s="74">
        <v>20000</v>
      </c>
      <c r="D1758" s="73" t="s">
        <v>1343</v>
      </c>
      <c r="E1758" s="73" t="s">
        <v>322</v>
      </c>
      <c r="F1758" s="73" t="s">
        <v>1343</v>
      </c>
    </row>
    <row r="1759" spans="1:6" s="53" customFormat="1" x14ac:dyDescent="0.35">
      <c r="A1759" s="72">
        <v>44119</v>
      </c>
      <c r="B1759" s="73" t="s">
        <v>1948</v>
      </c>
      <c r="C1759" s="74">
        <v>20000</v>
      </c>
      <c r="D1759" s="73" t="s">
        <v>1343</v>
      </c>
      <c r="E1759" s="73" t="s">
        <v>322</v>
      </c>
      <c r="F1759" s="73" t="s">
        <v>1343</v>
      </c>
    </row>
    <row r="1760" spans="1:6" s="53" customFormat="1" x14ac:dyDescent="0.35">
      <c r="A1760" s="72">
        <v>44119</v>
      </c>
      <c r="B1760" s="73" t="s">
        <v>1949</v>
      </c>
      <c r="C1760" s="74">
        <v>20000</v>
      </c>
      <c r="D1760" s="73" t="s">
        <v>1343</v>
      </c>
      <c r="E1760" s="73" t="s">
        <v>322</v>
      </c>
      <c r="F1760" s="73" t="s">
        <v>1343</v>
      </c>
    </row>
    <row r="1761" spans="1:6" s="53" customFormat="1" x14ac:dyDescent="0.35">
      <c r="A1761" s="72">
        <v>44119</v>
      </c>
      <c r="B1761" s="73" t="s">
        <v>1950</v>
      </c>
      <c r="C1761" s="74">
        <v>20000</v>
      </c>
      <c r="D1761" s="73" t="s">
        <v>1343</v>
      </c>
      <c r="E1761" s="73" t="s">
        <v>322</v>
      </c>
      <c r="F1761" s="73" t="s">
        <v>1343</v>
      </c>
    </row>
    <row r="1762" spans="1:6" s="53" customFormat="1" x14ac:dyDescent="0.35">
      <c r="A1762" s="72">
        <v>44119</v>
      </c>
      <c r="B1762" s="73" t="s">
        <v>1951</v>
      </c>
      <c r="C1762" s="74">
        <v>20000</v>
      </c>
      <c r="D1762" s="73" t="s">
        <v>1343</v>
      </c>
      <c r="E1762" s="73" t="s">
        <v>322</v>
      </c>
      <c r="F1762" s="73" t="s">
        <v>1343</v>
      </c>
    </row>
    <row r="1763" spans="1:6" s="53" customFormat="1" x14ac:dyDescent="0.35">
      <c r="A1763" s="72">
        <v>44119</v>
      </c>
      <c r="B1763" s="73" t="s">
        <v>1952</v>
      </c>
      <c r="C1763" s="74">
        <v>20000</v>
      </c>
      <c r="D1763" s="73" t="s">
        <v>1343</v>
      </c>
      <c r="E1763" s="73" t="s">
        <v>322</v>
      </c>
      <c r="F1763" s="73" t="s">
        <v>1343</v>
      </c>
    </row>
    <row r="1764" spans="1:6" s="53" customFormat="1" x14ac:dyDescent="0.35">
      <c r="A1764" s="72">
        <v>44119</v>
      </c>
      <c r="B1764" s="73" t="s">
        <v>1953</v>
      </c>
      <c r="C1764" s="74">
        <v>20000</v>
      </c>
      <c r="D1764" s="73" t="s">
        <v>1343</v>
      </c>
      <c r="E1764" s="73" t="s">
        <v>322</v>
      </c>
      <c r="F1764" s="73" t="s">
        <v>1343</v>
      </c>
    </row>
    <row r="1765" spans="1:6" s="53" customFormat="1" x14ac:dyDescent="0.35">
      <c r="A1765" s="72">
        <v>44119</v>
      </c>
      <c r="B1765" s="73" t="s">
        <v>1954</v>
      </c>
      <c r="C1765" s="74">
        <v>20000</v>
      </c>
      <c r="D1765" s="73" t="s">
        <v>1343</v>
      </c>
      <c r="E1765" s="73" t="s">
        <v>322</v>
      </c>
      <c r="F1765" s="73" t="s">
        <v>1343</v>
      </c>
    </row>
    <row r="1766" spans="1:6" s="53" customFormat="1" x14ac:dyDescent="0.35">
      <c r="A1766" s="72">
        <v>44119</v>
      </c>
      <c r="B1766" s="73" t="s">
        <v>1955</v>
      </c>
      <c r="C1766" s="74">
        <v>20000</v>
      </c>
      <c r="D1766" s="73" t="s">
        <v>1343</v>
      </c>
      <c r="E1766" s="73" t="s">
        <v>322</v>
      </c>
      <c r="F1766" s="73" t="s">
        <v>1343</v>
      </c>
    </row>
    <row r="1767" spans="1:6" s="53" customFormat="1" x14ac:dyDescent="0.35">
      <c r="A1767" s="72">
        <v>44119</v>
      </c>
      <c r="B1767" s="73" t="s">
        <v>459</v>
      </c>
      <c r="C1767" s="74">
        <v>20000</v>
      </c>
      <c r="D1767" s="73" t="s">
        <v>1343</v>
      </c>
      <c r="E1767" s="73" t="s">
        <v>322</v>
      </c>
      <c r="F1767" s="73" t="s">
        <v>1343</v>
      </c>
    </row>
    <row r="1768" spans="1:6" s="53" customFormat="1" x14ac:dyDescent="0.35">
      <c r="A1768" s="72">
        <v>44119</v>
      </c>
      <c r="B1768" s="73" t="s">
        <v>1956</v>
      </c>
      <c r="C1768" s="74">
        <v>20000</v>
      </c>
      <c r="D1768" s="73" t="s">
        <v>1343</v>
      </c>
      <c r="E1768" s="73" t="s">
        <v>322</v>
      </c>
      <c r="F1768" s="73" t="s">
        <v>1343</v>
      </c>
    </row>
    <row r="1769" spans="1:6" s="53" customFormat="1" x14ac:dyDescent="0.35">
      <c r="A1769" s="72">
        <v>44119</v>
      </c>
      <c r="B1769" s="73" t="s">
        <v>1957</v>
      </c>
      <c r="C1769" s="74">
        <v>20000</v>
      </c>
      <c r="D1769" s="73" t="s">
        <v>1343</v>
      </c>
      <c r="E1769" s="73" t="s">
        <v>322</v>
      </c>
      <c r="F1769" s="73" t="s">
        <v>1343</v>
      </c>
    </row>
    <row r="1770" spans="1:6" s="53" customFormat="1" x14ac:dyDescent="0.35">
      <c r="A1770" s="72">
        <v>44119</v>
      </c>
      <c r="B1770" s="73" t="s">
        <v>1958</v>
      </c>
      <c r="C1770" s="74">
        <v>20000</v>
      </c>
      <c r="D1770" s="73" t="s">
        <v>1343</v>
      </c>
      <c r="E1770" s="73" t="s">
        <v>322</v>
      </c>
      <c r="F1770" s="73" t="s">
        <v>1343</v>
      </c>
    </row>
    <row r="1771" spans="1:6" s="53" customFormat="1" x14ac:dyDescent="0.35">
      <c r="A1771" s="72">
        <v>44119</v>
      </c>
      <c r="B1771" s="73" t="s">
        <v>1959</v>
      </c>
      <c r="C1771" s="74">
        <v>20000</v>
      </c>
      <c r="D1771" s="73" t="s">
        <v>1343</v>
      </c>
      <c r="E1771" s="73" t="s">
        <v>322</v>
      </c>
      <c r="F1771" s="73" t="s">
        <v>1343</v>
      </c>
    </row>
    <row r="1772" spans="1:6" s="53" customFormat="1" x14ac:dyDescent="0.35">
      <c r="A1772" s="72">
        <v>44119</v>
      </c>
      <c r="B1772" s="73" t="s">
        <v>1960</v>
      </c>
      <c r="C1772" s="74">
        <v>20000</v>
      </c>
      <c r="D1772" s="73" t="s">
        <v>1343</v>
      </c>
      <c r="E1772" s="73" t="s">
        <v>322</v>
      </c>
      <c r="F1772" s="73" t="s">
        <v>1343</v>
      </c>
    </row>
    <row r="1773" spans="1:6" s="53" customFormat="1" x14ac:dyDescent="0.35">
      <c r="A1773" s="72">
        <v>44119</v>
      </c>
      <c r="B1773" s="73" t="s">
        <v>1961</v>
      </c>
      <c r="C1773" s="74">
        <v>20000</v>
      </c>
      <c r="D1773" s="73" t="s">
        <v>1343</v>
      </c>
      <c r="E1773" s="73" t="s">
        <v>322</v>
      </c>
      <c r="F1773" s="73" t="s">
        <v>1343</v>
      </c>
    </row>
    <row r="1774" spans="1:6" s="53" customFormat="1" x14ac:dyDescent="0.35">
      <c r="A1774" s="72">
        <v>44119</v>
      </c>
      <c r="B1774" s="73" t="s">
        <v>1962</v>
      </c>
      <c r="C1774" s="74">
        <v>20000</v>
      </c>
      <c r="D1774" s="73" t="s">
        <v>1343</v>
      </c>
      <c r="E1774" s="73" t="s">
        <v>322</v>
      </c>
      <c r="F1774" s="73" t="s">
        <v>1343</v>
      </c>
    </row>
    <row r="1775" spans="1:6" s="53" customFormat="1" x14ac:dyDescent="0.35">
      <c r="A1775" s="72">
        <v>44119</v>
      </c>
      <c r="B1775" s="73" t="s">
        <v>1963</v>
      </c>
      <c r="C1775" s="74">
        <v>20000</v>
      </c>
      <c r="D1775" s="73" t="s">
        <v>1343</v>
      </c>
      <c r="E1775" s="73" t="s">
        <v>322</v>
      </c>
      <c r="F1775" s="73" t="s">
        <v>1343</v>
      </c>
    </row>
    <row r="1776" spans="1:6" s="53" customFormat="1" x14ac:dyDescent="0.35">
      <c r="A1776" s="72">
        <v>44119</v>
      </c>
      <c r="B1776" s="73" t="s">
        <v>1964</v>
      </c>
      <c r="C1776" s="74">
        <v>20000</v>
      </c>
      <c r="D1776" s="73" t="s">
        <v>1343</v>
      </c>
      <c r="E1776" s="73" t="s">
        <v>322</v>
      </c>
      <c r="F1776" s="73" t="s">
        <v>1343</v>
      </c>
    </row>
    <row r="1777" spans="1:6" s="53" customFormat="1" x14ac:dyDescent="0.35">
      <c r="A1777" s="72">
        <v>44119</v>
      </c>
      <c r="B1777" s="73" t="s">
        <v>1965</v>
      </c>
      <c r="C1777" s="74">
        <v>20000</v>
      </c>
      <c r="D1777" s="73" t="s">
        <v>1343</v>
      </c>
      <c r="E1777" s="73" t="s">
        <v>322</v>
      </c>
      <c r="F1777" s="73" t="s">
        <v>1343</v>
      </c>
    </row>
    <row r="1778" spans="1:6" s="53" customFormat="1" x14ac:dyDescent="0.35">
      <c r="A1778" s="72">
        <v>44119</v>
      </c>
      <c r="B1778" s="73" t="s">
        <v>1966</v>
      </c>
      <c r="C1778" s="74">
        <v>20000</v>
      </c>
      <c r="D1778" s="73" t="s">
        <v>1343</v>
      </c>
      <c r="E1778" s="73" t="s">
        <v>322</v>
      </c>
      <c r="F1778" s="73" t="s">
        <v>1343</v>
      </c>
    </row>
    <row r="1779" spans="1:6" s="53" customFormat="1" x14ac:dyDescent="0.35">
      <c r="A1779" s="72">
        <v>44119</v>
      </c>
      <c r="B1779" s="73" t="s">
        <v>1967</v>
      </c>
      <c r="C1779" s="74">
        <v>20000</v>
      </c>
      <c r="D1779" s="73" t="s">
        <v>1343</v>
      </c>
      <c r="E1779" s="73" t="s">
        <v>322</v>
      </c>
      <c r="F1779" s="73" t="s">
        <v>1343</v>
      </c>
    </row>
    <row r="1780" spans="1:6" s="53" customFormat="1" x14ac:dyDescent="0.35">
      <c r="A1780" s="72">
        <v>44119</v>
      </c>
      <c r="B1780" s="73" t="s">
        <v>1968</v>
      </c>
      <c r="C1780" s="74">
        <v>20000</v>
      </c>
      <c r="D1780" s="73" t="s">
        <v>1343</v>
      </c>
      <c r="E1780" s="73" t="s">
        <v>322</v>
      </c>
      <c r="F1780" s="73" t="s">
        <v>1343</v>
      </c>
    </row>
    <row r="1781" spans="1:6" s="53" customFormat="1" x14ac:dyDescent="0.35">
      <c r="A1781" s="72">
        <v>44119</v>
      </c>
      <c r="B1781" s="73" t="s">
        <v>1969</v>
      </c>
      <c r="C1781" s="74">
        <v>20000</v>
      </c>
      <c r="D1781" s="73" t="s">
        <v>1343</v>
      </c>
      <c r="E1781" s="73" t="s">
        <v>322</v>
      </c>
      <c r="F1781" s="73" t="s">
        <v>1343</v>
      </c>
    </row>
    <row r="1782" spans="1:6" s="53" customFormat="1" x14ac:dyDescent="0.35">
      <c r="A1782" s="72">
        <v>44119</v>
      </c>
      <c r="B1782" s="73" t="s">
        <v>1970</v>
      </c>
      <c r="C1782" s="74">
        <v>20000</v>
      </c>
      <c r="D1782" s="73" t="s">
        <v>1343</v>
      </c>
      <c r="E1782" s="73" t="s">
        <v>322</v>
      </c>
      <c r="F1782" s="73" t="s">
        <v>1343</v>
      </c>
    </row>
    <row r="1783" spans="1:6" s="53" customFormat="1" x14ac:dyDescent="0.35">
      <c r="A1783" s="72">
        <v>44119</v>
      </c>
      <c r="B1783" s="73" t="s">
        <v>1971</v>
      </c>
      <c r="C1783" s="74">
        <v>20000</v>
      </c>
      <c r="D1783" s="73" t="s">
        <v>1343</v>
      </c>
      <c r="E1783" s="73" t="s">
        <v>322</v>
      </c>
      <c r="F1783" s="73" t="s">
        <v>1343</v>
      </c>
    </row>
    <row r="1784" spans="1:6" s="53" customFormat="1" x14ac:dyDescent="0.35">
      <c r="A1784" s="72">
        <v>44119</v>
      </c>
      <c r="B1784" s="73" t="s">
        <v>1972</v>
      </c>
      <c r="C1784" s="74">
        <v>20000</v>
      </c>
      <c r="D1784" s="73" t="s">
        <v>1343</v>
      </c>
      <c r="E1784" s="73" t="s">
        <v>322</v>
      </c>
      <c r="F1784" s="73" t="s">
        <v>1343</v>
      </c>
    </row>
    <row r="1785" spans="1:6" s="53" customFormat="1" x14ac:dyDescent="0.35">
      <c r="A1785" s="72">
        <v>44119</v>
      </c>
      <c r="B1785" s="73" t="s">
        <v>457</v>
      </c>
      <c r="C1785" s="74">
        <v>20000</v>
      </c>
      <c r="D1785" s="73" t="s">
        <v>1343</v>
      </c>
      <c r="E1785" s="73" t="s">
        <v>322</v>
      </c>
      <c r="F1785" s="73" t="s">
        <v>1343</v>
      </c>
    </row>
    <row r="1786" spans="1:6" s="53" customFormat="1" x14ac:dyDescent="0.35">
      <c r="A1786" s="72">
        <v>44119</v>
      </c>
      <c r="B1786" s="73" t="s">
        <v>1973</v>
      </c>
      <c r="C1786" s="74">
        <v>20000</v>
      </c>
      <c r="D1786" s="73" t="s">
        <v>1343</v>
      </c>
      <c r="E1786" s="73" t="s">
        <v>322</v>
      </c>
      <c r="F1786" s="73" t="s">
        <v>1343</v>
      </c>
    </row>
    <row r="1787" spans="1:6" s="53" customFormat="1" x14ac:dyDescent="0.35">
      <c r="A1787" s="72">
        <v>44119</v>
      </c>
      <c r="B1787" s="73" t="s">
        <v>1974</v>
      </c>
      <c r="C1787" s="74">
        <v>20000</v>
      </c>
      <c r="D1787" s="73" t="s">
        <v>1343</v>
      </c>
      <c r="E1787" s="73" t="s">
        <v>322</v>
      </c>
      <c r="F1787" s="73" t="s">
        <v>1343</v>
      </c>
    </row>
    <row r="1788" spans="1:6" s="53" customFormat="1" x14ac:dyDescent="0.35">
      <c r="A1788" s="72">
        <v>44119</v>
      </c>
      <c r="B1788" s="73" t="s">
        <v>1975</v>
      </c>
      <c r="C1788" s="74">
        <v>20000</v>
      </c>
      <c r="D1788" s="73" t="s">
        <v>1343</v>
      </c>
      <c r="E1788" s="73" t="s">
        <v>322</v>
      </c>
      <c r="F1788" s="73" t="s">
        <v>1343</v>
      </c>
    </row>
    <row r="1789" spans="1:6" s="53" customFormat="1" x14ac:dyDescent="0.35">
      <c r="A1789" s="72">
        <v>44119</v>
      </c>
      <c r="B1789" s="73" t="s">
        <v>468</v>
      </c>
      <c r="C1789" s="74">
        <v>20000</v>
      </c>
      <c r="D1789" s="73" t="s">
        <v>1343</v>
      </c>
      <c r="E1789" s="73" t="s">
        <v>322</v>
      </c>
      <c r="F1789" s="73" t="s">
        <v>1343</v>
      </c>
    </row>
    <row r="1790" spans="1:6" s="53" customFormat="1" x14ac:dyDescent="0.35">
      <c r="A1790" s="72">
        <v>44119</v>
      </c>
      <c r="B1790" s="73" t="s">
        <v>1976</v>
      </c>
      <c r="C1790" s="74">
        <v>20000</v>
      </c>
      <c r="D1790" s="73" t="s">
        <v>1343</v>
      </c>
      <c r="E1790" s="73" t="s">
        <v>322</v>
      </c>
      <c r="F1790" s="73" t="s">
        <v>1343</v>
      </c>
    </row>
    <row r="1791" spans="1:6" s="53" customFormat="1" x14ac:dyDescent="0.35">
      <c r="A1791" s="72">
        <v>44119</v>
      </c>
      <c r="B1791" s="73" t="s">
        <v>1977</v>
      </c>
      <c r="C1791" s="74">
        <v>20000</v>
      </c>
      <c r="D1791" s="73" t="s">
        <v>1343</v>
      </c>
      <c r="E1791" s="73" t="s">
        <v>322</v>
      </c>
      <c r="F1791" s="73" t="s">
        <v>1343</v>
      </c>
    </row>
    <row r="1792" spans="1:6" s="53" customFormat="1" x14ac:dyDescent="0.35">
      <c r="A1792" s="72">
        <v>44119</v>
      </c>
      <c r="B1792" s="73" t="s">
        <v>1978</v>
      </c>
      <c r="C1792" s="74">
        <v>20000</v>
      </c>
      <c r="D1792" s="73" t="s">
        <v>1343</v>
      </c>
      <c r="E1792" s="73" t="s">
        <v>322</v>
      </c>
      <c r="F1792" s="73" t="s">
        <v>1343</v>
      </c>
    </row>
    <row r="1793" spans="1:6" s="53" customFormat="1" x14ac:dyDescent="0.35">
      <c r="A1793" s="72">
        <v>44119</v>
      </c>
      <c r="B1793" s="73" t="s">
        <v>1979</v>
      </c>
      <c r="C1793" s="74">
        <v>20000</v>
      </c>
      <c r="D1793" s="73" t="s">
        <v>1343</v>
      </c>
      <c r="E1793" s="73" t="s">
        <v>322</v>
      </c>
      <c r="F1793" s="73" t="s">
        <v>1343</v>
      </c>
    </row>
    <row r="1794" spans="1:6" s="53" customFormat="1" x14ac:dyDescent="0.35">
      <c r="A1794" s="72">
        <v>44119</v>
      </c>
      <c r="B1794" s="73" t="s">
        <v>1980</v>
      </c>
      <c r="C1794" s="74">
        <v>20000</v>
      </c>
      <c r="D1794" s="73" t="s">
        <v>1343</v>
      </c>
      <c r="E1794" s="73" t="s">
        <v>322</v>
      </c>
      <c r="F1794" s="73" t="s">
        <v>1343</v>
      </c>
    </row>
    <row r="1795" spans="1:6" s="53" customFormat="1" x14ac:dyDescent="0.35">
      <c r="A1795" s="72">
        <v>44119</v>
      </c>
      <c r="B1795" s="73" t="s">
        <v>1981</v>
      </c>
      <c r="C1795" s="74">
        <v>20000</v>
      </c>
      <c r="D1795" s="73" t="s">
        <v>1343</v>
      </c>
      <c r="E1795" s="73" t="s">
        <v>322</v>
      </c>
      <c r="F1795" s="73" t="s">
        <v>1343</v>
      </c>
    </row>
    <row r="1796" spans="1:6" s="53" customFormat="1" x14ac:dyDescent="0.35">
      <c r="A1796" s="72">
        <v>44119</v>
      </c>
      <c r="B1796" s="73" t="s">
        <v>1982</v>
      </c>
      <c r="C1796" s="74">
        <v>20000</v>
      </c>
      <c r="D1796" s="73" t="s">
        <v>1343</v>
      </c>
      <c r="E1796" s="73" t="s">
        <v>322</v>
      </c>
      <c r="F1796" s="73" t="s">
        <v>1343</v>
      </c>
    </row>
    <row r="1797" spans="1:6" s="53" customFormat="1" x14ac:dyDescent="0.35">
      <c r="A1797" s="72">
        <v>44119</v>
      </c>
      <c r="B1797" s="73" t="s">
        <v>1983</v>
      </c>
      <c r="C1797" s="74">
        <v>20000</v>
      </c>
      <c r="D1797" s="73" t="s">
        <v>1343</v>
      </c>
      <c r="E1797" s="73" t="s">
        <v>322</v>
      </c>
      <c r="F1797" s="73" t="s">
        <v>1343</v>
      </c>
    </row>
    <row r="1798" spans="1:6" s="53" customFormat="1" x14ac:dyDescent="0.35">
      <c r="A1798" s="72">
        <v>44119</v>
      </c>
      <c r="B1798" s="73" t="s">
        <v>1984</v>
      </c>
      <c r="C1798" s="74">
        <v>20000</v>
      </c>
      <c r="D1798" s="73" t="s">
        <v>1343</v>
      </c>
      <c r="E1798" s="73" t="s">
        <v>322</v>
      </c>
      <c r="F1798" s="73" t="s">
        <v>1343</v>
      </c>
    </row>
    <row r="1799" spans="1:6" s="53" customFormat="1" x14ac:dyDescent="0.35">
      <c r="A1799" s="72">
        <v>44119</v>
      </c>
      <c r="B1799" s="73" t="s">
        <v>1985</v>
      </c>
      <c r="C1799" s="74">
        <v>20000</v>
      </c>
      <c r="D1799" s="73" t="s">
        <v>1343</v>
      </c>
      <c r="E1799" s="73" t="s">
        <v>322</v>
      </c>
      <c r="F1799" s="73" t="s">
        <v>1343</v>
      </c>
    </row>
    <row r="1800" spans="1:6" s="53" customFormat="1" x14ac:dyDescent="0.35">
      <c r="A1800" s="72">
        <v>44119</v>
      </c>
      <c r="B1800" s="73" t="s">
        <v>1986</v>
      </c>
      <c r="C1800" s="74">
        <v>20000</v>
      </c>
      <c r="D1800" s="73" t="s">
        <v>1343</v>
      </c>
      <c r="E1800" s="73" t="s">
        <v>322</v>
      </c>
      <c r="F1800" s="73" t="s">
        <v>1343</v>
      </c>
    </row>
    <row r="1801" spans="1:6" s="53" customFormat="1" x14ac:dyDescent="0.35">
      <c r="A1801" s="72">
        <v>44119</v>
      </c>
      <c r="B1801" s="73" t="s">
        <v>1987</v>
      </c>
      <c r="C1801" s="74">
        <v>20000</v>
      </c>
      <c r="D1801" s="73" t="s">
        <v>1343</v>
      </c>
      <c r="E1801" s="73" t="s">
        <v>322</v>
      </c>
      <c r="F1801" s="73" t="s">
        <v>1343</v>
      </c>
    </row>
    <row r="1802" spans="1:6" s="53" customFormat="1" x14ac:dyDescent="0.35">
      <c r="A1802" s="72">
        <v>44119</v>
      </c>
      <c r="B1802" s="73" t="s">
        <v>1988</v>
      </c>
      <c r="C1802" s="74">
        <v>20000</v>
      </c>
      <c r="D1802" s="73" t="s">
        <v>1343</v>
      </c>
      <c r="E1802" s="73" t="s">
        <v>322</v>
      </c>
      <c r="F1802" s="73" t="s">
        <v>1343</v>
      </c>
    </row>
    <row r="1803" spans="1:6" s="53" customFormat="1" x14ac:dyDescent="0.35">
      <c r="A1803" s="72">
        <v>44119</v>
      </c>
      <c r="B1803" s="73" t="s">
        <v>1989</v>
      </c>
      <c r="C1803" s="74">
        <v>20000</v>
      </c>
      <c r="D1803" s="73" t="s">
        <v>1343</v>
      </c>
      <c r="E1803" s="73" t="s">
        <v>322</v>
      </c>
      <c r="F1803" s="73" t="s">
        <v>1343</v>
      </c>
    </row>
    <row r="1804" spans="1:6" s="53" customFormat="1" x14ac:dyDescent="0.35">
      <c r="A1804" s="72">
        <v>44119</v>
      </c>
      <c r="B1804" s="73" t="s">
        <v>1990</v>
      </c>
      <c r="C1804" s="74">
        <v>20000</v>
      </c>
      <c r="D1804" s="73" t="s">
        <v>1343</v>
      </c>
      <c r="E1804" s="73" t="s">
        <v>322</v>
      </c>
      <c r="F1804" s="73" t="s">
        <v>1343</v>
      </c>
    </row>
    <row r="1805" spans="1:6" s="53" customFormat="1" x14ac:dyDescent="0.35">
      <c r="A1805" s="72">
        <v>44119</v>
      </c>
      <c r="B1805" s="73" t="s">
        <v>1991</v>
      </c>
      <c r="C1805" s="74">
        <v>20000</v>
      </c>
      <c r="D1805" s="73" t="s">
        <v>1343</v>
      </c>
      <c r="E1805" s="73" t="s">
        <v>322</v>
      </c>
      <c r="F1805" s="73" t="s">
        <v>1343</v>
      </c>
    </row>
    <row r="1806" spans="1:6" s="53" customFormat="1" x14ac:dyDescent="0.35">
      <c r="A1806" s="72">
        <v>44119</v>
      </c>
      <c r="B1806" s="73" t="s">
        <v>1992</v>
      </c>
      <c r="C1806" s="74">
        <v>20000</v>
      </c>
      <c r="D1806" s="73" t="s">
        <v>1343</v>
      </c>
      <c r="E1806" s="73" t="s">
        <v>322</v>
      </c>
      <c r="F1806" s="73" t="s">
        <v>1343</v>
      </c>
    </row>
    <row r="1807" spans="1:6" s="53" customFormat="1" x14ac:dyDescent="0.35">
      <c r="A1807" s="72">
        <v>44119</v>
      </c>
      <c r="B1807" s="73" t="s">
        <v>1993</v>
      </c>
      <c r="C1807" s="74">
        <v>20000</v>
      </c>
      <c r="D1807" s="73" t="s">
        <v>1343</v>
      </c>
      <c r="E1807" s="73" t="s">
        <v>322</v>
      </c>
      <c r="F1807" s="73" t="s">
        <v>1343</v>
      </c>
    </row>
    <row r="1808" spans="1:6" s="53" customFormat="1" x14ac:dyDescent="0.35">
      <c r="A1808" s="72">
        <v>44119</v>
      </c>
      <c r="B1808" s="73" t="s">
        <v>1994</v>
      </c>
      <c r="C1808" s="74">
        <v>20000</v>
      </c>
      <c r="D1808" s="73" t="s">
        <v>1343</v>
      </c>
      <c r="E1808" s="73" t="s">
        <v>322</v>
      </c>
      <c r="F1808" s="73" t="s">
        <v>1343</v>
      </c>
    </row>
    <row r="1809" spans="1:6" s="53" customFormat="1" x14ac:dyDescent="0.35">
      <c r="A1809" s="72">
        <v>44119</v>
      </c>
      <c r="B1809" s="73" t="s">
        <v>1995</v>
      </c>
      <c r="C1809" s="74">
        <v>20000</v>
      </c>
      <c r="D1809" s="73" t="s">
        <v>1343</v>
      </c>
      <c r="E1809" s="73" t="s">
        <v>322</v>
      </c>
      <c r="F1809" s="73" t="s">
        <v>1343</v>
      </c>
    </row>
    <row r="1810" spans="1:6" s="53" customFormat="1" x14ac:dyDescent="0.35">
      <c r="A1810" s="72">
        <v>44119</v>
      </c>
      <c r="B1810" s="73" t="s">
        <v>1996</v>
      </c>
      <c r="C1810" s="74">
        <v>20000</v>
      </c>
      <c r="D1810" s="73" t="s">
        <v>1343</v>
      </c>
      <c r="E1810" s="73" t="s">
        <v>322</v>
      </c>
      <c r="F1810" s="73" t="s">
        <v>1343</v>
      </c>
    </row>
    <row r="1811" spans="1:6" s="53" customFormat="1" x14ac:dyDescent="0.35">
      <c r="A1811" s="72">
        <v>44119</v>
      </c>
      <c r="B1811" s="73" t="s">
        <v>1997</v>
      </c>
      <c r="C1811" s="74">
        <v>20000</v>
      </c>
      <c r="D1811" s="73" t="s">
        <v>1343</v>
      </c>
      <c r="E1811" s="73" t="s">
        <v>322</v>
      </c>
      <c r="F1811" s="73" t="s">
        <v>1343</v>
      </c>
    </row>
    <row r="1812" spans="1:6" s="53" customFormat="1" x14ac:dyDescent="0.35">
      <c r="A1812" s="72">
        <v>44119</v>
      </c>
      <c r="B1812" s="73" t="s">
        <v>1998</v>
      </c>
      <c r="C1812" s="74">
        <v>20000</v>
      </c>
      <c r="D1812" s="73" t="s">
        <v>1343</v>
      </c>
      <c r="E1812" s="73" t="s">
        <v>322</v>
      </c>
      <c r="F1812" s="73" t="s">
        <v>1343</v>
      </c>
    </row>
    <row r="1813" spans="1:6" s="53" customFormat="1" x14ac:dyDescent="0.35">
      <c r="A1813" s="72">
        <v>44119</v>
      </c>
      <c r="B1813" s="73" t="s">
        <v>1999</v>
      </c>
      <c r="C1813" s="74">
        <v>20000</v>
      </c>
      <c r="D1813" s="73" t="s">
        <v>1343</v>
      </c>
      <c r="E1813" s="73" t="s">
        <v>322</v>
      </c>
      <c r="F1813" s="73" t="s">
        <v>1343</v>
      </c>
    </row>
    <row r="1814" spans="1:6" s="53" customFormat="1" x14ac:dyDescent="0.35">
      <c r="A1814" s="72">
        <v>44119</v>
      </c>
      <c r="B1814" s="73" t="s">
        <v>2000</v>
      </c>
      <c r="C1814" s="74">
        <v>20000</v>
      </c>
      <c r="D1814" s="73" t="s">
        <v>1343</v>
      </c>
      <c r="E1814" s="73" t="s">
        <v>322</v>
      </c>
      <c r="F1814" s="73" t="s">
        <v>1343</v>
      </c>
    </row>
    <row r="1815" spans="1:6" s="53" customFormat="1" x14ac:dyDescent="0.35">
      <c r="A1815" s="72">
        <v>44119</v>
      </c>
      <c r="B1815" s="73" t="s">
        <v>2001</v>
      </c>
      <c r="C1815" s="74">
        <v>20000</v>
      </c>
      <c r="D1815" s="73" t="s">
        <v>1343</v>
      </c>
      <c r="E1815" s="73" t="s">
        <v>322</v>
      </c>
      <c r="F1815" s="73" t="s">
        <v>1343</v>
      </c>
    </row>
    <row r="1816" spans="1:6" s="53" customFormat="1" x14ac:dyDescent="0.35">
      <c r="A1816" s="72">
        <v>44119</v>
      </c>
      <c r="B1816" s="73" t="s">
        <v>2002</v>
      </c>
      <c r="C1816" s="74">
        <v>20000</v>
      </c>
      <c r="D1816" s="73" t="s">
        <v>1343</v>
      </c>
      <c r="E1816" s="73" t="s">
        <v>322</v>
      </c>
      <c r="F1816" s="73" t="s">
        <v>1343</v>
      </c>
    </row>
    <row r="1817" spans="1:6" s="53" customFormat="1" x14ac:dyDescent="0.35">
      <c r="A1817" s="72">
        <v>44119</v>
      </c>
      <c r="B1817" s="73" t="s">
        <v>2003</v>
      </c>
      <c r="C1817" s="74">
        <v>20000</v>
      </c>
      <c r="D1817" s="73" t="s">
        <v>1343</v>
      </c>
      <c r="E1817" s="73" t="s">
        <v>322</v>
      </c>
      <c r="F1817" s="73" t="s">
        <v>1343</v>
      </c>
    </row>
    <row r="1818" spans="1:6" s="53" customFormat="1" x14ac:dyDescent="0.35">
      <c r="A1818" s="72">
        <v>44119</v>
      </c>
      <c r="B1818" s="73" t="s">
        <v>2004</v>
      </c>
      <c r="C1818" s="74">
        <v>20000</v>
      </c>
      <c r="D1818" s="73" t="s">
        <v>1343</v>
      </c>
      <c r="E1818" s="73" t="s">
        <v>322</v>
      </c>
      <c r="F1818" s="73" t="s">
        <v>1343</v>
      </c>
    </row>
    <row r="1819" spans="1:6" s="53" customFormat="1" x14ac:dyDescent="0.35">
      <c r="A1819" s="72">
        <v>44119</v>
      </c>
      <c r="B1819" s="73" t="s">
        <v>2005</v>
      </c>
      <c r="C1819" s="74">
        <v>20000</v>
      </c>
      <c r="D1819" s="73" t="s">
        <v>1343</v>
      </c>
      <c r="E1819" s="73" t="s">
        <v>322</v>
      </c>
      <c r="F1819" s="73" t="s">
        <v>1343</v>
      </c>
    </row>
    <row r="1820" spans="1:6" s="53" customFormat="1" x14ac:dyDescent="0.35">
      <c r="A1820" s="72">
        <v>44119</v>
      </c>
      <c r="B1820" s="73" t="s">
        <v>2006</v>
      </c>
      <c r="C1820" s="74">
        <v>20000</v>
      </c>
      <c r="D1820" s="73" t="s">
        <v>1343</v>
      </c>
      <c r="E1820" s="73" t="s">
        <v>322</v>
      </c>
      <c r="F1820" s="73" t="s">
        <v>1343</v>
      </c>
    </row>
    <row r="1821" spans="1:6" s="53" customFormat="1" x14ac:dyDescent="0.35">
      <c r="A1821" s="72">
        <v>44119</v>
      </c>
      <c r="B1821" s="73" t="s">
        <v>2007</v>
      </c>
      <c r="C1821" s="74">
        <v>20000</v>
      </c>
      <c r="D1821" s="73" t="s">
        <v>1343</v>
      </c>
      <c r="E1821" s="73" t="s">
        <v>322</v>
      </c>
      <c r="F1821" s="73" t="s">
        <v>1343</v>
      </c>
    </row>
    <row r="1822" spans="1:6" s="53" customFormat="1" x14ac:dyDescent="0.35">
      <c r="A1822" s="72">
        <v>44119</v>
      </c>
      <c r="B1822" s="73" t="s">
        <v>2008</v>
      </c>
      <c r="C1822" s="74">
        <v>20000</v>
      </c>
      <c r="D1822" s="73" t="s">
        <v>1343</v>
      </c>
      <c r="E1822" s="73" t="s">
        <v>322</v>
      </c>
      <c r="F1822" s="73" t="s">
        <v>1343</v>
      </c>
    </row>
    <row r="1823" spans="1:6" s="53" customFormat="1" x14ac:dyDescent="0.35">
      <c r="A1823" s="72">
        <v>44119</v>
      </c>
      <c r="B1823" s="73" t="s">
        <v>2009</v>
      </c>
      <c r="C1823" s="74">
        <v>20000</v>
      </c>
      <c r="D1823" s="73" t="s">
        <v>1343</v>
      </c>
      <c r="E1823" s="73" t="s">
        <v>322</v>
      </c>
      <c r="F1823" s="73" t="s">
        <v>1343</v>
      </c>
    </row>
    <row r="1824" spans="1:6" s="53" customFormat="1" x14ac:dyDescent="0.35">
      <c r="A1824" s="72">
        <v>44119</v>
      </c>
      <c r="B1824" s="73" t="s">
        <v>2010</v>
      </c>
      <c r="C1824" s="74">
        <v>20000</v>
      </c>
      <c r="D1824" s="73" t="s">
        <v>1343</v>
      </c>
      <c r="E1824" s="73" t="s">
        <v>322</v>
      </c>
      <c r="F1824" s="73" t="s">
        <v>1343</v>
      </c>
    </row>
    <row r="1825" spans="1:6" s="53" customFormat="1" x14ac:dyDescent="0.35">
      <c r="A1825" s="72">
        <v>44119</v>
      </c>
      <c r="B1825" s="73" t="s">
        <v>2011</v>
      </c>
      <c r="C1825" s="74">
        <v>20000</v>
      </c>
      <c r="D1825" s="73" t="s">
        <v>1343</v>
      </c>
      <c r="E1825" s="73" t="s">
        <v>322</v>
      </c>
      <c r="F1825" s="73" t="s">
        <v>1343</v>
      </c>
    </row>
    <row r="1826" spans="1:6" s="53" customFormat="1" x14ac:dyDescent="0.35">
      <c r="A1826" s="72">
        <v>44119</v>
      </c>
      <c r="B1826" s="73" t="s">
        <v>2012</v>
      </c>
      <c r="C1826" s="74">
        <v>20000</v>
      </c>
      <c r="D1826" s="73" t="s">
        <v>1343</v>
      </c>
      <c r="E1826" s="73" t="s">
        <v>322</v>
      </c>
      <c r="F1826" s="73" t="s">
        <v>1343</v>
      </c>
    </row>
    <row r="1827" spans="1:6" s="53" customFormat="1" x14ac:dyDescent="0.35">
      <c r="A1827" s="72">
        <v>44119</v>
      </c>
      <c r="B1827" s="73" t="s">
        <v>2013</v>
      </c>
      <c r="C1827" s="74">
        <v>20000</v>
      </c>
      <c r="D1827" s="73" t="s">
        <v>1343</v>
      </c>
      <c r="E1827" s="73" t="s">
        <v>322</v>
      </c>
      <c r="F1827" s="73" t="s">
        <v>1343</v>
      </c>
    </row>
    <row r="1828" spans="1:6" s="53" customFormat="1" x14ac:dyDescent="0.35">
      <c r="A1828" s="72">
        <v>44119</v>
      </c>
      <c r="B1828" s="73" t="s">
        <v>2014</v>
      </c>
      <c r="C1828" s="74">
        <v>20000</v>
      </c>
      <c r="D1828" s="73" t="s">
        <v>1343</v>
      </c>
      <c r="E1828" s="73" t="s">
        <v>322</v>
      </c>
      <c r="F1828" s="73" t="s">
        <v>1343</v>
      </c>
    </row>
    <row r="1829" spans="1:6" s="53" customFormat="1" x14ac:dyDescent="0.35">
      <c r="A1829" s="72">
        <v>44119</v>
      </c>
      <c r="B1829" s="73" t="s">
        <v>2015</v>
      </c>
      <c r="C1829" s="74">
        <v>20000</v>
      </c>
      <c r="D1829" s="73" t="s">
        <v>1343</v>
      </c>
      <c r="E1829" s="73" t="s">
        <v>322</v>
      </c>
      <c r="F1829" s="73" t="s">
        <v>1343</v>
      </c>
    </row>
    <row r="1830" spans="1:6" s="53" customFormat="1" x14ac:dyDescent="0.35">
      <c r="A1830" s="72">
        <v>44119</v>
      </c>
      <c r="B1830" s="73" t="s">
        <v>2016</v>
      </c>
      <c r="C1830" s="74">
        <v>20000</v>
      </c>
      <c r="D1830" s="73" t="s">
        <v>1343</v>
      </c>
      <c r="E1830" s="73" t="s">
        <v>322</v>
      </c>
      <c r="F1830" s="73" t="s">
        <v>1343</v>
      </c>
    </row>
    <row r="1831" spans="1:6" s="53" customFormat="1" x14ac:dyDescent="0.35">
      <c r="A1831" s="72">
        <v>44119</v>
      </c>
      <c r="B1831" s="73" t="s">
        <v>2017</v>
      </c>
      <c r="C1831" s="74">
        <v>20000</v>
      </c>
      <c r="D1831" s="73" t="s">
        <v>1343</v>
      </c>
      <c r="E1831" s="73" t="s">
        <v>322</v>
      </c>
      <c r="F1831" s="73" t="s">
        <v>1343</v>
      </c>
    </row>
    <row r="1832" spans="1:6" s="53" customFormat="1" x14ac:dyDescent="0.35">
      <c r="A1832" s="72">
        <v>44119</v>
      </c>
      <c r="B1832" s="73" t="s">
        <v>2018</v>
      </c>
      <c r="C1832" s="74">
        <v>20000</v>
      </c>
      <c r="D1832" s="73" t="s">
        <v>1343</v>
      </c>
      <c r="E1832" s="73" t="s">
        <v>322</v>
      </c>
      <c r="F1832" s="73" t="s">
        <v>1343</v>
      </c>
    </row>
    <row r="1833" spans="1:6" s="53" customFormat="1" x14ac:dyDescent="0.35">
      <c r="A1833" s="72">
        <v>44119</v>
      </c>
      <c r="B1833" s="73" t="s">
        <v>2019</v>
      </c>
      <c r="C1833" s="74">
        <v>20000</v>
      </c>
      <c r="D1833" s="73" t="s">
        <v>1343</v>
      </c>
      <c r="E1833" s="73" t="s">
        <v>322</v>
      </c>
      <c r="F1833" s="73" t="s">
        <v>1343</v>
      </c>
    </row>
    <row r="1834" spans="1:6" s="53" customFormat="1" x14ac:dyDescent="0.35">
      <c r="A1834" s="72">
        <v>44119</v>
      </c>
      <c r="B1834" s="73" t="s">
        <v>2020</v>
      </c>
      <c r="C1834" s="74">
        <v>20000</v>
      </c>
      <c r="D1834" s="73" t="s">
        <v>1343</v>
      </c>
      <c r="E1834" s="73" t="s">
        <v>322</v>
      </c>
      <c r="F1834" s="73" t="s">
        <v>1343</v>
      </c>
    </row>
    <row r="1835" spans="1:6" s="53" customFormat="1" x14ac:dyDescent="0.35">
      <c r="A1835" s="72">
        <v>44119</v>
      </c>
      <c r="B1835" s="73" t="s">
        <v>2021</v>
      </c>
      <c r="C1835" s="74">
        <v>20000</v>
      </c>
      <c r="D1835" s="73" t="s">
        <v>1343</v>
      </c>
      <c r="E1835" s="73" t="s">
        <v>322</v>
      </c>
      <c r="F1835" s="73" t="s">
        <v>1343</v>
      </c>
    </row>
    <row r="1836" spans="1:6" s="53" customFormat="1" x14ac:dyDescent="0.35">
      <c r="A1836" s="72">
        <v>44119</v>
      </c>
      <c r="B1836" s="73" t="s">
        <v>2022</v>
      </c>
      <c r="C1836" s="74">
        <v>20000</v>
      </c>
      <c r="D1836" s="73" t="s">
        <v>1343</v>
      </c>
      <c r="E1836" s="73" t="s">
        <v>322</v>
      </c>
      <c r="F1836" s="73" t="s">
        <v>1343</v>
      </c>
    </row>
    <row r="1837" spans="1:6" s="53" customFormat="1" x14ac:dyDescent="0.35">
      <c r="A1837" s="72">
        <v>44119</v>
      </c>
      <c r="B1837" s="73" t="s">
        <v>2023</v>
      </c>
      <c r="C1837" s="74">
        <v>20000</v>
      </c>
      <c r="D1837" s="73" t="s">
        <v>1343</v>
      </c>
      <c r="E1837" s="73" t="s">
        <v>322</v>
      </c>
      <c r="F1837" s="73" t="s">
        <v>1343</v>
      </c>
    </row>
    <row r="1838" spans="1:6" s="53" customFormat="1" x14ac:dyDescent="0.35">
      <c r="A1838" s="72">
        <v>44119</v>
      </c>
      <c r="B1838" s="73" t="s">
        <v>2024</v>
      </c>
      <c r="C1838" s="74">
        <v>20000</v>
      </c>
      <c r="D1838" s="73" t="s">
        <v>1343</v>
      </c>
      <c r="E1838" s="73" t="s">
        <v>322</v>
      </c>
      <c r="F1838" s="73" t="s">
        <v>1343</v>
      </c>
    </row>
    <row r="1839" spans="1:6" s="53" customFormat="1" x14ac:dyDescent="0.35">
      <c r="A1839" s="72">
        <v>44119</v>
      </c>
      <c r="B1839" s="73" t="s">
        <v>2025</v>
      </c>
      <c r="C1839" s="74">
        <v>20000</v>
      </c>
      <c r="D1839" s="73" t="s">
        <v>1343</v>
      </c>
      <c r="E1839" s="73" t="s">
        <v>322</v>
      </c>
      <c r="F1839" s="73" t="s">
        <v>1343</v>
      </c>
    </row>
    <row r="1840" spans="1:6" s="53" customFormat="1" x14ac:dyDescent="0.35">
      <c r="A1840" s="72">
        <v>44119</v>
      </c>
      <c r="B1840" s="73" t="s">
        <v>2026</v>
      </c>
      <c r="C1840" s="74">
        <v>20000</v>
      </c>
      <c r="D1840" s="73" t="s">
        <v>1343</v>
      </c>
      <c r="E1840" s="73" t="s">
        <v>322</v>
      </c>
      <c r="F1840" s="73" t="s">
        <v>1343</v>
      </c>
    </row>
    <row r="1841" spans="1:6" s="53" customFormat="1" x14ac:dyDescent="0.35">
      <c r="A1841" s="72">
        <v>44119</v>
      </c>
      <c r="B1841" s="73" t="s">
        <v>2027</v>
      </c>
      <c r="C1841" s="74">
        <v>20000</v>
      </c>
      <c r="D1841" s="73" t="s">
        <v>1343</v>
      </c>
      <c r="E1841" s="73" t="s">
        <v>322</v>
      </c>
      <c r="F1841" s="73" t="s">
        <v>1343</v>
      </c>
    </row>
    <row r="1842" spans="1:6" s="53" customFormat="1" x14ac:dyDescent="0.35">
      <c r="A1842" s="72">
        <v>44119</v>
      </c>
      <c r="B1842" s="73" t="s">
        <v>2028</v>
      </c>
      <c r="C1842" s="74">
        <v>20000</v>
      </c>
      <c r="D1842" s="73" t="s">
        <v>1343</v>
      </c>
      <c r="E1842" s="73" t="s">
        <v>322</v>
      </c>
      <c r="F1842" s="73" t="s">
        <v>1343</v>
      </c>
    </row>
    <row r="1843" spans="1:6" s="53" customFormat="1" x14ac:dyDescent="0.35">
      <c r="A1843" s="72">
        <v>44119</v>
      </c>
      <c r="B1843" s="73" t="s">
        <v>2029</v>
      </c>
      <c r="C1843" s="74">
        <v>20000</v>
      </c>
      <c r="D1843" s="73" t="s">
        <v>1343</v>
      </c>
      <c r="E1843" s="73" t="s">
        <v>322</v>
      </c>
      <c r="F1843" s="73" t="s">
        <v>1343</v>
      </c>
    </row>
    <row r="1844" spans="1:6" s="53" customFormat="1" x14ac:dyDescent="0.35">
      <c r="A1844" s="72">
        <v>44119</v>
      </c>
      <c r="B1844" s="73" t="s">
        <v>2030</v>
      </c>
      <c r="C1844" s="74">
        <v>20000</v>
      </c>
      <c r="D1844" s="73" t="s">
        <v>1343</v>
      </c>
      <c r="E1844" s="73" t="s">
        <v>322</v>
      </c>
      <c r="F1844" s="73" t="s">
        <v>1343</v>
      </c>
    </row>
    <row r="1845" spans="1:6" s="53" customFormat="1" x14ac:dyDescent="0.35">
      <c r="A1845" s="72">
        <v>44119</v>
      </c>
      <c r="B1845" s="73" t="s">
        <v>2031</v>
      </c>
      <c r="C1845" s="74">
        <v>20000</v>
      </c>
      <c r="D1845" s="73" t="s">
        <v>1343</v>
      </c>
      <c r="E1845" s="73" t="s">
        <v>322</v>
      </c>
      <c r="F1845" s="73" t="s">
        <v>1343</v>
      </c>
    </row>
    <row r="1846" spans="1:6" s="53" customFormat="1" x14ac:dyDescent="0.35">
      <c r="A1846" s="72">
        <v>44119</v>
      </c>
      <c r="B1846" s="73" t="s">
        <v>2032</v>
      </c>
      <c r="C1846" s="74">
        <v>20000</v>
      </c>
      <c r="D1846" s="73" t="s">
        <v>1343</v>
      </c>
      <c r="E1846" s="73" t="s">
        <v>322</v>
      </c>
      <c r="F1846" s="73" t="s">
        <v>1343</v>
      </c>
    </row>
    <row r="1847" spans="1:6" s="53" customFormat="1" x14ac:dyDescent="0.35">
      <c r="A1847" s="72">
        <v>44119</v>
      </c>
      <c r="B1847" s="73" t="s">
        <v>397</v>
      </c>
      <c r="C1847" s="74">
        <v>20000</v>
      </c>
      <c r="D1847" s="73" t="s">
        <v>1343</v>
      </c>
      <c r="E1847" s="73" t="s">
        <v>322</v>
      </c>
      <c r="F1847" s="73" t="s">
        <v>1343</v>
      </c>
    </row>
    <row r="1848" spans="1:6" s="53" customFormat="1" x14ac:dyDescent="0.35">
      <c r="A1848" s="72">
        <v>44119</v>
      </c>
      <c r="B1848" s="73" t="s">
        <v>2033</v>
      </c>
      <c r="C1848" s="74">
        <v>20000</v>
      </c>
      <c r="D1848" s="73" t="s">
        <v>1343</v>
      </c>
      <c r="E1848" s="73" t="s">
        <v>322</v>
      </c>
      <c r="F1848" s="73" t="s">
        <v>1343</v>
      </c>
    </row>
    <row r="1849" spans="1:6" s="53" customFormat="1" x14ac:dyDescent="0.35">
      <c r="A1849" s="72">
        <v>44119</v>
      </c>
      <c r="B1849" s="73" t="s">
        <v>2034</v>
      </c>
      <c r="C1849" s="74">
        <v>20000</v>
      </c>
      <c r="D1849" s="73" t="s">
        <v>1343</v>
      </c>
      <c r="E1849" s="73" t="s">
        <v>322</v>
      </c>
      <c r="F1849" s="73" t="s">
        <v>1343</v>
      </c>
    </row>
    <row r="1850" spans="1:6" s="53" customFormat="1" x14ac:dyDescent="0.35">
      <c r="A1850" s="72">
        <v>44119</v>
      </c>
      <c r="B1850" s="73" t="s">
        <v>2035</v>
      </c>
      <c r="C1850" s="74">
        <v>20000</v>
      </c>
      <c r="D1850" s="73" t="s">
        <v>1343</v>
      </c>
      <c r="E1850" s="73" t="s">
        <v>322</v>
      </c>
      <c r="F1850" s="73" t="s">
        <v>1343</v>
      </c>
    </row>
    <row r="1851" spans="1:6" s="53" customFormat="1" x14ac:dyDescent="0.35">
      <c r="A1851" s="72">
        <v>44119</v>
      </c>
      <c r="B1851" s="73" t="s">
        <v>2036</v>
      </c>
      <c r="C1851" s="74">
        <v>20000</v>
      </c>
      <c r="D1851" s="73" t="s">
        <v>1343</v>
      </c>
      <c r="E1851" s="73" t="s">
        <v>322</v>
      </c>
      <c r="F1851" s="73" t="s">
        <v>1343</v>
      </c>
    </row>
    <row r="1852" spans="1:6" s="53" customFormat="1" x14ac:dyDescent="0.35">
      <c r="A1852" s="72">
        <v>44119</v>
      </c>
      <c r="B1852" s="73" t="s">
        <v>2037</v>
      </c>
      <c r="C1852" s="74">
        <v>20000</v>
      </c>
      <c r="D1852" s="73" t="s">
        <v>1343</v>
      </c>
      <c r="E1852" s="73" t="s">
        <v>322</v>
      </c>
      <c r="F1852" s="73" t="s">
        <v>1343</v>
      </c>
    </row>
    <row r="1853" spans="1:6" s="53" customFormat="1" x14ac:dyDescent="0.35">
      <c r="A1853" s="72">
        <v>44119</v>
      </c>
      <c r="B1853" s="73" t="s">
        <v>2038</v>
      </c>
      <c r="C1853" s="74">
        <v>20000</v>
      </c>
      <c r="D1853" s="73" t="s">
        <v>1343</v>
      </c>
      <c r="E1853" s="73" t="s">
        <v>322</v>
      </c>
      <c r="F1853" s="73" t="s">
        <v>1343</v>
      </c>
    </row>
    <row r="1854" spans="1:6" s="53" customFormat="1" x14ac:dyDescent="0.35">
      <c r="A1854" s="72">
        <v>44119</v>
      </c>
      <c r="B1854" s="73" t="s">
        <v>2039</v>
      </c>
      <c r="C1854" s="74">
        <v>20000</v>
      </c>
      <c r="D1854" s="73" t="s">
        <v>1343</v>
      </c>
      <c r="E1854" s="73" t="s">
        <v>322</v>
      </c>
      <c r="F1854" s="73" t="s">
        <v>1343</v>
      </c>
    </row>
    <row r="1855" spans="1:6" s="53" customFormat="1" x14ac:dyDescent="0.35">
      <c r="A1855" s="72">
        <v>44119</v>
      </c>
      <c r="B1855" s="73" t="s">
        <v>2040</v>
      </c>
      <c r="C1855" s="74">
        <v>20000</v>
      </c>
      <c r="D1855" s="73" t="s">
        <v>1343</v>
      </c>
      <c r="E1855" s="73" t="s">
        <v>322</v>
      </c>
      <c r="F1855" s="73" t="s">
        <v>1343</v>
      </c>
    </row>
    <row r="1856" spans="1:6" s="53" customFormat="1" x14ac:dyDescent="0.35">
      <c r="A1856" s="72">
        <v>44119</v>
      </c>
      <c r="B1856" s="73" t="s">
        <v>2041</v>
      </c>
      <c r="C1856" s="74">
        <v>20000</v>
      </c>
      <c r="D1856" s="73" t="s">
        <v>1343</v>
      </c>
      <c r="E1856" s="73" t="s">
        <v>322</v>
      </c>
      <c r="F1856" s="73" t="s">
        <v>1343</v>
      </c>
    </row>
    <row r="1857" spans="1:6" s="53" customFormat="1" x14ac:dyDescent="0.35">
      <c r="A1857" s="72">
        <v>44119</v>
      </c>
      <c r="B1857" s="73" t="s">
        <v>2042</v>
      </c>
      <c r="C1857" s="74">
        <v>20000</v>
      </c>
      <c r="D1857" s="73" t="s">
        <v>1343</v>
      </c>
      <c r="E1857" s="73" t="s">
        <v>322</v>
      </c>
      <c r="F1857" s="73" t="s">
        <v>1343</v>
      </c>
    </row>
    <row r="1858" spans="1:6" s="53" customFormat="1" x14ac:dyDescent="0.35">
      <c r="A1858" s="72">
        <v>44119</v>
      </c>
      <c r="B1858" s="73" t="s">
        <v>422</v>
      </c>
      <c r="C1858" s="74">
        <v>20000</v>
      </c>
      <c r="D1858" s="73" t="s">
        <v>1343</v>
      </c>
      <c r="E1858" s="73" t="s">
        <v>322</v>
      </c>
      <c r="F1858" s="73" t="s">
        <v>1343</v>
      </c>
    </row>
    <row r="1859" spans="1:6" s="53" customFormat="1" x14ac:dyDescent="0.35">
      <c r="A1859" s="72">
        <v>44119</v>
      </c>
      <c r="B1859" s="73" t="s">
        <v>2043</v>
      </c>
      <c r="C1859" s="74">
        <v>20000</v>
      </c>
      <c r="D1859" s="73" t="s">
        <v>1343</v>
      </c>
      <c r="E1859" s="73" t="s">
        <v>322</v>
      </c>
      <c r="F1859" s="73" t="s">
        <v>1343</v>
      </c>
    </row>
    <row r="1860" spans="1:6" s="53" customFormat="1" x14ac:dyDescent="0.35">
      <c r="A1860" s="72">
        <v>44119</v>
      </c>
      <c r="B1860" s="73" t="s">
        <v>2044</v>
      </c>
      <c r="C1860" s="74">
        <v>20000</v>
      </c>
      <c r="D1860" s="73" t="s">
        <v>1343</v>
      </c>
      <c r="E1860" s="73" t="s">
        <v>322</v>
      </c>
      <c r="F1860" s="73" t="s">
        <v>1343</v>
      </c>
    </row>
    <row r="1861" spans="1:6" s="53" customFormat="1" x14ac:dyDescent="0.35">
      <c r="A1861" s="72">
        <v>44119</v>
      </c>
      <c r="B1861" s="73" t="s">
        <v>2045</v>
      </c>
      <c r="C1861" s="74">
        <v>20000</v>
      </c>
      <c r="D1861" s="73" t="s">
        <v>1343</v>
      </c>
      <c r="E1861" s="73" t="s">
        <v>322</v>
      </c>
      <c r="F1861" s="73" t="s">
        <v>1343</v>
      </c>
    </row>
    <row r="1862" spans="1:6" s="53" customFormat="1" x14ac:dyDescent="0.35">
      <c r="A1862" s="72">
        <v>44119</v>
      </c>
      <c r="B1862" s="73" t="s">
        <v>2046</v>
      </c>
      <c r="C1862" s="74">
        <v>20000</v>
      </c>
      <c r="D1862" s="73" t="s">
        <v>1343</v>
      </c>
      <c r="E1862" s="73" t="s">
        <v>322</v>
      </c>
      <c r="F1862" s="73" t="s">
        <v>1343</v>
      </c>
    </row>
    <row r="1863" spans="1:6" s="53" customFormat="1" x14ac:dyDescent="0.35">
      <c r="A1863" s="72">
        <v>44119</v>
      </c>
      <c r="B1863" s="73" t="s">
        <v>2047</v>
      </c>
      <c r="C1863" s="74">
        <v>20000</v>
      </c>
      <c r="D1863" s="73" t="s">
        <v>1343</v>
      </c>
      <c r="E1863" s="73" t="s">
        <v>322</v>
      </c>
      <c r="F1863" s="73" t="s">
        <v>1343</v>
      </c>
    </row>
    <row r="1864" spans="1:6" s="53" customFormat="1" x14ac:dyDescent="0.35">
      <c r="A1864" s="72">
        <v>44119</v>
      </c>
      <c r="B1864" s="73" t="s">
        <v>2048</v>
      </c>
      <c r="C1864" s="74">
        <v>20000</v>
      </c>
      <c r="D1864" s="73" t="s">
        <v>1343</v>
      </c>
      <c r="E1864" s="73" t="s">
        <v>322</v>
      </c>
      <c r="F1864" s="73" t="s">
        <v>1343</v>
      </c>
    </row>
    <row r="1865" spans="1:6" s="53" customFormat="1" x14ac:dyDescent="0.35">
      <c r="A1865" s="72">
        <v>44119</v>
      </c>
      <c r="B1865" s="73" t="s">
        <v>2049</v>
      </c>
      <c r="C1865" s="74">
        <v>20000</v>
      </c>
      <c r="D1865" s="73" t="s">
        <v>1343</v>
      </c>
      <c r="E1865" s="73" t="s">
        <v>322</v>
      </c>
      <c r="F1865" s="73" t="s">
        <v>1343</v>
      </c>
    </row>
    <row r="1866" spans="1:6" s="53" customFormat="1" x14ac:dyDescent="0.35">
      <c r="A1866" s="72">
        <v>44119</v>
      </c>
      <c r="B1866" s="73" t="s">
        <v>2050</v>
      </c>
      <c r="C1866" s="74">
        <v>20000</v>
      </c>
      <c r="D1866" s="73" t="s">
        <v>1343</v>
      </c>
      <c r="E1866" s="73" t="s">
        <v>322</v>
      </c>
      <c r="F1866" s="73" t="s">
        <v>1343</v>
      </c>
    </row>
    <row r="1867" spans="1:6" s="53" customFormat="1" x14ac:dyDescent="0.35">
      <c r="A1867" s="72">
        <v>44119</v>
      </c>
      <c r="B1867" s="73" t="s">
        <v>2051</v>
      </c>
      <c r="C1867" s="74">
        <v>20000</v>
      </c>
      <c r="D1867" s="73" t="s">
        <v>1343</v>
      </c>
      <c r="E1867" s="73" t="s">
        <v>322</v>
      </c>
      <c r="F1867" s="73" t="s">
        <v>1343</v>
      </c>
    </row>
    <row r="1868" spans="1:6" s="53" customFormat="1" x14ac:dyDescent="0.35">
      <c r="A1868" s="72">
        <v>44119</v>
      </c>
      <c r="B1868" s="73" t="s">
        <v>2052</v>
      </c>
      <c r="C1868" s="74">
        <v>20000</v>
      </c>
      <c r="D1868" s="73" t="s">
        <v>1343</v>
      </c>
      <c r="E1868" s="73" t="s">
        <v>322</v>
      </c>
      <c r="F1868" s="73" t="s">
        <v>1343</v>
      </c>
    </row>
    <row r="1869" spans="1:6" s="53" customFormat="1" x14ac:dyDescent="0.35">
      <c r="A1869" s="72">
        <v>44119</v>
      </c>
      <c r="B1869" s="73" t="s">
        <v>2053</v>
      </c>
      <c r="C1869" s="74">
        <v>20000</v>
      </c>
      <c r="D1869" s="73" t="s">
        <v>1343</v>
      </c>
      <c r="E1869" s="73" t="s">
        <v>322</v>
      </c>
      <c r="F1869" s="73" t="s">
        <v>1343</v>
      </c>
    </row>
    <row r="1870" spans="1:6" s="53" customFormat="1" x14ac:dyDescent="0.35">
      <c r="A1870" s="72">
        <v>44119</v>
      </c>
      <c r="B1870" s="73" t="s">
        <v>2054</v>
      </c>
      <c r="C1870" s="74">
        <v>20000</v>
      </c>
      <c r="D1870" s="73" t="s">
        <v>1343</v>
      </c>
      <c r="E1870" s="73" t="s">
        <v>322</v>
      </c>
      <c r="F1870" s="73" t="s">
        <v>1343</v>
      </c>
    </row>
    <row r="1871" spans="1:6" s="53" customFormat="1" x14ac:dyDescent="0.35">
      <c r="A1871" s="72">
        <v>44119</v>
      </c>
      <c r="B1871" s="73" t="s">
        <v>2055</v>
      </c>
      <c r="C1871" s="74">
        <v>20000</v>
      </c>
      <c r="D1871" s="73" t="s">
        <v>1343</v>
      </c>
      <c r="E1871" s="73" t="s">
        <v>322</v>
      </c>
      <c r="F1871" s="73" t="s">
        <v>1343</v>
      </c>
    </row>
    <row r="1872" spans="1:6" s="53" customFormat="1" x14ac:dyDescent="0.35">
      <c r="A1872" s="72">
        <v>44119</v>
      </c>
      <c r="B1872" s="73" t="s">
        <v>2056</v>
      </c>
      <c r="C1872" s="74">
        <v>20000</v>
      </c>
      <c r="D1872" s="73" t="s">
        <v>1343</v>
      </c>
      <c r="E1872" s="73" t="s">
        <v>322</v>
      </c>
      <c r="F1872" s="73" t="s">
        <v>1343</v>
      </c>
    </row>
    <row r="1873" spans="1:6" s="53" customFormat="1" x14ac:dyDescent="0.35">
      <c r="A1873" s="72">
        <v>44119</v>
      </c>
      <c r="B1873" s="73" t="s">
        <v>2057</v>
      </c>
      <c r="C1873" s="74">
        <v>20000</v>
      </c>
      <c r="D1873" s="73" t="s">
        <v>1343</v>
      </c>
      <c r="E1873" s="73" t="s">
        <v>322</v>
      </c>
      <c r="F1873" s="73" t="s">
        <v>1343</v>
      </c>
    </row>
    <row r="1874" spans="1:6" s="53" customFormat="1" x14ac:dyDescent="0.35">
      <c r="A1874" s="72">
        <v>44119</v>
      </c>
      <c r="B1874" s="73" t="s">
        <v>2058</v>
      </c>
      <c r="C1874" s="74">
        <v>20000</v>
      </c>
      <c r="D1874" s="73" t="s">
        <v>1343</v>
      </c>
      <c r="E1874" s="73" t="s">
        <v>322</v>
      </c>
      <c r="F1874" s="73" t="s">
        <v>1343</v>
      </c>
    </row>
    <row r="1875" spans="1:6" s="53" customFormat="1" x14ac:dyDescent="0.35">
      <c r="A1875" s="72">
        <v>44119</v>
      </c>
      <c r="B1875" s="73" t="s">
        <v>2059</v>
      </c>
      <c r="C1875" s="74">
        <v>20000</v>
      </c>
      <c r="D1875" s="73" t="s">
        <v>1343</v>
      </c>
      <c r="E1875" s="73" t="s">
        <v>322</v>
      </c>
      <c r="F1875" s="73" t="s">
        <v>1343</v>
      </c>
    </row>
    <row r="1876" spans="1:6" s="53" customFormat="1" x14ac:dyDescent="0.35">
      <c r="A1876" s="72">
        <v>44119</v>
      </c>
      <c r="B1876" s="73" t="s">
        <v>2060</v>
      </c>
      <c r="C1876" s="74">
        <v>20000</v>
      </c>
      <c r="D1876" s="73" t="s">
        <v>1343</v>
      </c>
      <c r="E1876" s="73" t="s">
        <v>322</v>
      </c>
      <c r="F1876" s="73" t="s">
        <v>1343</v>
      </c>
    </row>
    <row r="1877" spans="1:6" s="53" customFormat="1" x14ac:dyDescent="0.35">
      <c r="A1877" s="72">
        <v>44119</v>
      </c>
      <c r="B1877" s="73" t="s">
        <v>2061</v>
      </c>
      <c r="C1877" s="74">
        <v>20000</v>
      </c>
      <c r="D1877" s="73" t="s">
        <v>1343</v>
      </c>
      <c r="E1877" s="73" t="s">
        <v>322</v>
      </c>
      <c r="F1877" s="73" t="s">
        <v>1343</v>
      </c>
    </row>
    <row r="1878" spans="1:6" s="53" customFormat="1" x14ac:dyDescent="0.35">
      <c r="A1878" s="72">
        <v>44119</v>
      </c>
      <c r="B1878" s="73" t="s">
        <v>2062</v>
      </c>
      <c r="C1878" s="74">
        <v>20000</v>
      </c>
      <c r="D1878" s="73" t="s">
        <v>1343</v>
      </c>
      <c r="E1878" s="73" t="s">
        <v>322</v>
      </c>
      <c r="F1878" s="73" t="s">
        <v>1343</v>
      </c>
    </row>
    <row r="1879" spans="1:6" s="53" customFormat="1" x14ac:dyDescent="0.35">
      <c r="A1879" s="72">
        <v>44119</v>
      </c>
      <c r="B1879" s="73" t="s">
        <v>2063</v>
      </c>
      <c r="C1879" s="74">
        <v>20000</v>
      </c>
      <c r="D1879" s="73" t="s">
        <v>1343</v>
      </c>
      <c r="E1879" s="73" t="s">
        <v>322</v>
      </c>
      <c r="F1879" s="73" t="s">
        <v>1343</v>
      </c>
    </row>
    <row r="1880" spans="1:6" s="53" customFormat="1" x14ac:dyDescent="0.35">
      <c r="A1880" s="72">
        <v>44119</v>
      </c>
      <c r="B1880" s="73" t="s">
        <v>2064</v>
      </c>
      <c r="C1880" s="74">
        <v>20000</v>
      </c>
      <c r="D1880" s="73" t="s">
        <v>1343</v>
      </c>
      <c r="E1880" s="73" t="s">
        <v>322</v>
      </c>
      <c r="F1880" s="73" t="s">
        <v>1343</v>
      </c>
    </row>
    <row r="1881" spans="1:6" s="53" customFormat="1" x14ac:dyDescent="0.35">
      <c r="A1881" s="72">
        <v>44119</v>
      </c>
      <c r="B1881" s="73" t="s">
        <v>2065</v>
      </c>
      <c r="C1881" s="74">
        <v>20000</v>
      </c>
      <c r="D1881" s="73" t="s">
        <v>1343</v>
      </c>
      <c r="E1881" s="73" t="s">
        <v>322</v>
      </c>
      <c r="F1881" s="73" t="s">
        <v>1343</v>
      </c>
    </row>
    <row r="1882" spans="1:6" s="53" customFormat="1" x14ac:dyDescent="0.35">
      <c r="A1882" s="72">
        <v>44119</v>
      </c>
      <c r="B1882" s="73" t="s">
        <v>2066</v>
      </c>
      <c r="C1882" s="74">
        <v>20000</v>
      </c>
      <c r="D1882" s="73" t="s">
        <v>1343</v>
      </c>
      <c r="E1882" s="73" t="s">
        <v>322</v>
      </c>
      <c r="F1882" s="73" t="s">
        <v>1343</v>
      </c>
    </row>
    <row r="1883" spans="1:6" s="53" customFormat="1" x14ac:dyDescent="0.35">
      <c r="A1883" s="72">
        <v>44119</v>
      </c>
      <c r="B1883" s="73" t="s">
        <v>2067</v>
      </c>
      <c r="C1883" s="74">
        <v>20000</v>
      </c>
      <c r="D1883" s="73" t="s">
        <v>1343</v>
      </c>
      <c r="E1883" s="73" t="s">
        <v>322</v>
      </c>
      <c r="F1883" s="73" t="s">
        <v>1343</v>
      </c>
    </row>
    <row r="1884" spans="1:6" s="53" customFormat="1" x14ac:dyDescent="0.35">
      <c r="A1884" s="72">
        <v>44119</v>
      </c>
      <c r="B1884" s="73" t="s">
        <v>2068</v>
      </c>
      <c r="C1884" s="74">
        <v>20000</v>
      </c>
      <c r="D1884" s="73" t="s">
        <v>1343</v>
      </c>
      <c r="E1884" s="73" t="s">
        <v>322</v>
      </c>
      <c r="F1884" s="73" t="s">
        <v>1343</v>
      </c>
    </row>
    <row r="1885" spans="1:6" s="53" customFormat="1" x14ac:dyDescent="0.35">
      <c r="A1885" s="72">
        <v>44119</v>
      </c>
      <c r="B1885" s="73" t="s">
        <v>2069</v>
      </c>
      <c r="C1885" s="74">
        <v>20000</v>
      </c>
      <c r="D1885" s="73" t="s">
        <v>1343</v>
      </c>
      <c r="E1885" s="73" t="s">
        <v>322</v>
      </c>
      <c r="F1885" s="73" t="s">
        <v>1343</v>
      </c>
    </row>
    <row r="1886" spans="1:6" s="53" customFormat="1" x14ac:dyDescent="0.35">
      <c r="A1886" s="72">
        <v>44119</v>
      </c>
      <c r="B1886" s="73" t="s">
        <v>2070</v>
      </c>
      <c r="C1886" s="74">
        <v>20000</v>
      </c>
      <c r="D1886" s="73" t="s">
        <v>1343</v>
      </c>
      <c r="E1886" s="73" t="s">
        <v>322</v>
      </c>
      <c r="F1886" s="73" t="s">
        <v>1343</v>
      </c>
    </row>
    <row r="1887" spans="1:6" s="53" customFormat="1" x14ac:dyDescent="0.35">
      <c r="A1887" s="72">
        <v>44119</v>
      </c>
      <c r="B1887" s="73" t="s">
        <v>2071</v>
      </c>
      <c r="C1887" s="74">
        <v>20000</v>
      </c>
      <c r="D1887" s="73" t="s">
        <v>1343</v>
      </c>
      <c r="E1887" s="73" t="s">
        <v>322</v>
      </c>
      <c r="F1887" s="73" t="s">
        <v>1343</v>
      </c>
    </row>
    <row r="1888" spans="1:6" s="53" customFormat="1" x14ac:dyDescent="0.35">
      <c r="A1888" s="72">
        <v>44119</v>
      </c>
      <c r="B1888" s="73" t="s">
        <v>2072</v>
      </c>
      <c r="C1888" s="74">
        <v>20000</v>
      </c>
      <c r="D1888" s="73" t="s">
        <v>1343</v>
      </c>
      <c r="E1888" s="73" t="s">
        <v>322</v>
      </c>
      <c r="F1888" s="73" t="s">
        <v>1343</v>
      </c>
    </row>
    <row r="1889" spans="1:6" s="53" customFormat="1" x14ac:dyDescent="0.35">
      <c r="A1889" s="72">
        <v>44119</v>
      </c>
      <c r="B1889" s="73" t="s">
        <v>2073</v>
      </c>
      <c r="C1889" s="74">
        <v>20000</v>
      </c>
      <c r="D1889" s="73" t="s">
        <v>1343</v>
      </c>
      <c r="E1889" s="73" t="s">
        <v>322</v>
      </c>
      <c r="F1889" s="73" t="s">
        <v>1343</v>
      </c>
    </row>
    <row r="1890" spans="1:6" s="53" customFormat="1" x14ac:dyDescent="0.35">
      <c r="A1890" s="72">
        <v>44119</v>
      </c>
      <c r="B1890" s="73" t="s">
        <v>2074</v>
      </c>
      <c r="C1890" s="74">
        <v>20000</v>
      </c>
      <c r="D1890" s="73" t="s">
        <v>1343</v>
      </c>
      <c r="E1890" s="73" t="s">
        <v>322</v>
      </c>
      <c r="F1890" s="73" t="s">
        <v>1343</v>
      </c>
    </row>
    <row r="1891" spans="1:6" s="53" customFormat="1" x14ac:dyDescent="0.35">
      <c r="A1891" s="72">
        <v>44119</v>
      </c>
      <c r="B1891" s="73" t="s">
        <v>2075</v>
      </c>
      <c r="C1891" s="74">
        <v>20000</v>
      </c>
      <c r="D1891" s="73" t="s">
        <v>1343</v>
      </c>
      <c r="E1891" s="73" t="s">
        <v>322</v>
      </c>
      <c r="F1891" s="73" t="s">
        <v>1343</v>
      </c>
    </row>
    <row r="1892" spans="1:6" s="53" customFormat="1" x14ac:dyDescent="0.35">
      <c r="A1892" s="72">
        <v>44119</v>
      </c>
      <c r="B1892" s="73" t="s">
        <v>2076</v>
      </c>
      <c r="C1892" s="74">
        <v>20000</v>
      </c>
      <c r="D1892" s="73" t="s">
        <v>1343</v>
      </c>
      <c r="E1892" s="73" t="s">
        <v>322</v>
      </c>
      <c r="F1892" s="73" t="s">
        <v>1343</v>
      </c>
    </row>
    <row r="1893" spans="1:6" s="53" customFormat="1" x14ac:dyDescent="0.35">
      <c r="A1893" s="72">
        <v>44119</v>
      </c>
      <c r="B1893" s="73" t="s">
        <v>2077</v>
      </c>
      <c r="C1893" s="74">
        <v>20000</v>
      </c>
      <c r="D1893" s="73" t="s">
        <v>1343</v>
      </c>
      <c r="E1893" s="73" t="s">
        <v>322</v>
      </c>
      <c r="F1893" s="73" t="s">
        <v>1343</v>
      </c>
    </row>
    <row r="1894" spans="1:6" s="53" customFormat="1" x14ac:dyDescent="0.35">
      <c r="A1894" s="72">
        <v>44119</v>
      </c>
      <c r="B1894" s="73" t="s">
        <v>2078</v>
      </c>
      <c r="C1894" s="74">
        <v>20000</v>
      </c>
      <c r="D1894" s="73" t="s">
        <v>1343</v>
      </c>
      <c r="E1894" s="73" t="s">
        <v>322</v>
      </c>
      <c r="F1894" s="73" t="s">
        <v>1343</v>
      </c>
    </row>
    <row r="1895" spans="1:6" s="53" customFormat="1" x14ac:dyDescent="0.35">
      <c r="A1895" s="72">
        <v>44119</v>
      </c>
      <c r="B1895" s="73" t="s">
        <v>2079</v>
      </c>
      <c r="C1895" s="74">
        <v>20000</v>
      </c>
      <c r="D1895" s="73" t="s">
        <v>1343</v>
      </c>
      <c r="E1895" s="73" t="s">
        <v>322</v>
      </c>
      <c r="F1895" s="73" t="s">
        <v>1343</v>
      </c>
    </row>
    <row r="1896" spans="1:6" s="53" customFormat="1" x14ac:dyDescent="0.35">
      <c r="A1896" s="72">
        <v>44119</v>
      </c>
      <c r="B1896" s="73" t="s">
        <v>2080</v>
      </c>
      <c r="C1896" s="74">
        <v>20000</v>
      </c>
      <c r="D1896" s="73" t="s">
        <v>1343</v>
      </c>
      <c r="E1896" s="73" t="s">
        <v>322</v>
      </c>
      <c r="F1896" s="73" t="s">
        <v>1343</v>
      </c>
    </row>
    <row r="1897" spans="1:6" s="53" customFormat="1" x14ac:dyDescent="0.35">
      <c r="A1897" s="72">
        <v>44119</v>
      </c>
      <c r="B1897" s="73" t="s">
        <v>2081</v>
      </c>
      <c r="C1897" s="74">
        <v>20000</v>
      </c>
      <c r="D1897" s="73" t="s">
        <v>1343</v>
      </c>
      <c r="E1897" s="73" t="s">
        <v>322</v>
      </c>
      <c r="F1897" s="73" t="s">
        <v>1343</v>
      </c>
    </row>
    <row r="1898" spans="1:6" s="53" customFormat="1" x14ac:dyDescent="0.35">
      <c r="A1898" s="72">
        <v>44119</v>
      </c>
      <c r="B1898" s="73" t="s">
        <v>2082</v>
      </c>
      <c r="C1898" s="74">
        <v>20000</v>
      </c>
      <c r="D1898" s="73" t="s">
        <v>1343</v>
      </c>
      <c r="E1898" s="73" t="s">
        <v>322</v>
      </c>
      <c r="F1898" s="73" t="s">
        <v>1343</v>
      </c>
    </row>
    <row r="1899" spans="1:6" s="53" customFormat="1" x14ac:dyDescent="0.35">
      <c r="A1899" s="72">
        <v>44119</v>
      </c>
      <c r="B1899" s="73" t="s">
        <v>2083</v>
      </c>
      <c r="C1899" s="74">
        <v>20000</v>
      </c>
      <c r="D1899" s="73" t="s">
        <v>1343</v>
      </c>
      <c r="E1899" s="73" t="s">
        <v>322</v>
      </c>
      <c r="F1899" s="73" t="s">
        <v>1343</v>
      </c>
    </row>
    <row r="1900" spans="1:6" s="53" customFormat="1" x14ac:dyDescent="0.35">
      <c r="A1900" s="72">
        <v>44119</v>
      </c>
      <c r="B1900" s="73" t="s">
        <v>370</v>
      </c>
      <c r="C1900" s="74">
        <v>20000</v>
      </c>
      <c r="D1900" s="73" t="s">
        <v>1343</v>
      </c>
      <c r="E1900" s="73" t="s">
        <v>322</v>
      </c>
      <c r="F1900" s="73" t="s">
        <v>1343</v>
      </c>
    </row>
    <row r="1901" spans="1:6" s="53" customFormat="1" x14ac:dyDescent="0.35">
      <c r="A1901" s="72">
        <v>44119</v>
      </c>
      <c r="B1901" s="73" t="s">
        <v>2084</v>
      </c>
      <c r="C1901" s="74">
        <v>20000</v>
      </c>
      <c r="D1901" s="73" t="s">
        <v>1343</v>
      </c>
      <c r="E1901" s="73" t="s">
        <v>322</v>
      </c>
      <c r="F1901" s="73" t="s">
        <v>1343</v>
      </c>
    </row>
    <row r="1902" spans="1:6" s="53" customFormat="1" x14ac:dyDescent="0.35">
      <c r="A1902" s="72">
        <v>44119</v>
      </c>
      <c r="B1902" s="73" t="s">
        <v>2085</v>
      </c>
      <c r="C1902" s="74">
        <v>20000</v>
      </c>
      <c r="D1902" s="73" t="s">
        <v>1343</v>
      </c>
      <c r="E1902" s="73" t="s">
        <v>322</v>
      </c>
      <c r="F1902" s="73" t="s">
        <v>1343</v>
      </c>
    </row>
    <row r="1903" spans="1:6" s="53" customFormat="1" x14ac:dyDescent="0.35">
      <c r="A1903" s="72">
        <v>44119</v>
      </c>
      <c r="B1903" s="73" t="s">
        <v>359</v>
      </c>
      <c r="C1903" s="74">
        <v>20000</v>
      </c>
      <c r="D1903" s="73" t="s">
        <v>1343</v>
      </c>
      <c r="E1903" s="73" t="s">
        <v>322</v>
      </c>
      <c r="F1903" s="73" t="s">
        <v>1343</v>
      </c>
    </row>
    <row r="1904" spans="1:6" s="53" customFormat="1" x14ac:dyDescent="0.35">
      <c r="A1904" s="72">
        <v>44119</v>
      </c>
      <c r="B1904" s="73" t="s">
        <v>2086</v>
      </c>
      <c r="C1904" s="74">
        <v>20000</v>
      </c>
      <c r="D1904" s="73" t="s">
        <v>1343</v>
      </c>
      <c r="E1904" s="73" t="s">
        <v>322</v>
      </c>
      <c r="F1904" s="73" t="s">
        <v>1343</v>
      </c>
    </row>
    <row r="1905" spans="1:6" s="53" customFormat="1" x14ac:dyDescent="0.35">
      <c r="A1905" s="72">
        <v>44119</v>
      </c>
      <c r="B1905" s="73" t="s">
        <v>2087</v>
      </c>
      <c r="C1905" s="74">
        <v>20000</v>
      </c>
      <c r="D1905" s="73" t="s">
        <v>1343</v>
      </c>
      <c r="E1905" s="73" t="s">
        <v>322</v>
      </c>
      <c r="F1905" s="73" t="s">
        <v>1343</v>
      </c>
    </row>
    <row r="1906" spans="1:6" s="53" customFormat="1" x14ac:dyDescent="0.35">
      <c r="A1906" s="72">
        <v>44119</v>
      </c>
      <c r="B1906" s="73" t="s">
        <v>2088</v>
      </c>
      <c r="C1906" s="74">
        <v>20000</v>
      </c>
      <c r="D1906" s="73" t="s">
        <v>1343</v>
      </c>
      <c r="E1906" s="73" t="s">
        <v>322</v>
      </c>
      <c r="F1906" s="73" t="s">
        <v>1343</v>
      </c>
    </row>
    <row r="1907" spans="1:6" s="53" customFormat="1" x14ac:dyDescent="0.35">
      <c r="A1907" s="72">
        <v>44119</v>
      </c>
      <c r="B1907" s="73" t="s">
        <v>2089</v>
      </c>
      <c r="C1907" s="74">
        <v>20000</v>
      </c>
      <c r="D1907" s="73" t="s">
        <v>1343</v>
      </c>
      <c r="E1907" s="73" t="s">
        <v>322</v>
      </c>
      <c r="F1907" s="73" t="s">
        <v>1343</v>
      </c>
    </row>
    <row r="1908" spans="1:6" s="53" customFormat="1" x14ac:dyDescent="0.35">
      <c r="A1908" s="72">
        <v>44119</v>
      </c>
      <c r="B1908" s="73" t="s">
        <v>2090</v>
      </c>
      <c r="C1908" s="74">
        <v>20000</v>
      </c>
      <c r="D1908" s="73" t="s">
        <v>1343</v>
      </c>
      <c r="E1908" s="73" t="s">
        <v>322</v>
      </c>
      <c r="F1908" s="73" t="s">
        <v>1343</v>
      </c>
    </row>
    <row r="1909" spans="1:6" s="53" customFormat="1" x14ac:dyDescent="0.35">
      <c r="A1909" s="72">
        <v>44119</v>
      </c>
      <c r="B1909" s="73" t="s">
        <v>2091</v>
      </c>
      <c r="C1909" s="74">
        <v>20000</v>
      </c>
      <c r="D1909" s="73" t="s">
        <v>1343</v>
      </c>
      <c r="E1909" s="73" t="s">
        <v>322</v>
      </c>
      <c r="F1909" s="73" t="s">
        <v>1343</v>
      </c>
    </row>
    <row r="1910" spans="1:6" s="53" customFormat="1" x14ac:dyDescent="0.35">
      <c r="A1910" s="72">
        <v>44119</v>
      </c>
      <c r="B1910" s="73" t="s">
        <v>2092</v>
      </c>
      <c r="C1910" s="74">
        <v>20000</v>
      </c>
      <c r="D1910" s="73" t="s">
        <v>1343</v>
      </c>
      <c r="E1910" s="73" t="s">
        <v>322</v>
      </c>
      <c r="F1910" s="73" t="s">
        <v>1343</v>
      </c>
    </row>
    <row r="1911" spans="1:6" s="53" customFormat="1" x14ac:dyDescent="0.35">
      <c r="A1911" s="72">
        <v>44119</v>
      </c>
      <c r="B1911" s="73" t="s">
        <v>2093</v>
      </c>
      <c r="C1911" s="74">
        <v>20000</v>
      </c>
      <c r="D1911" s="73" t="s">
        <v>1343</v>
      </c>
      <c r="E1911" s="73" t="s">
        <v>322</v>
      </c>
      <c r="F1911" s="73" t="s">
        <v>1343</v>
      </c>
    </row>
    <row r="1912" spans="1:6" s="53" customFormat="1" x14ac:dyDescent="0.35">
      <c r="A1912" s="72">
        <v>44119</v>
      </c>
      <c r="B1912" s="73" t="s">
        <v>2094</v>
      </c>
      <c r="C1912" s="74">
        <v>20000</v>
      </c>
      <c r="D1912" s="73" t="s">
        <v>1343</v>
      </c>
      <c r="E1912" s="73" t="s">
        <v>322</v>
      </c>
      <c r="F1912" s="73" t="s">
        <v>1343</v>
      </c>
    </row>
    <row r="1913" spans="1:6" s="53" customFormat="1" x14ac:dyDescent="0.35">
      <c r="A1913" s="72">
        <v>44119</v>
      </c>
      <c r="B1913" s="73" t="s">
        <v>2095</v>
      </c>
      <c r="C1913" s="74">
        <v>20000</v>
      </c>
      <c r="D1913" s="73" t="s">
        <v>1343</v>
      </c>
      <c r="E1913" s="73" t="s">
        <v>322</v>
      </c>
      <c r="F1913" s="73" t="s">
        <v>1343</v>
      </c>
    </row>
    <row r="1914" spans="1:6" s="53" customFormat="1" x14ac:dyDescent="0.35">
      <c r="A1914" s="72">
        <v>44119</v>
      </c>
      <c r="B1914" s="73" t="s">
        <v>2096</v>
      </c>
      <c r="C1914" s="74">
        <v>20000</v>
      </c>
      <c r="D1914" s="73" t="s">
        <v>1343</v>
      </c>
      <c r="E1914" s="73" t="s">
        <v>322</v>
      </c>
      <c r="F1914" s="73" t="s">
        <v>1343</v>
      </c>
    </row>
    <row r="1915" spans="1:6" s="53" customFormat="1" x14ac:dyDescent="0.35">
      <c r="A1915" s="72">
        <v>44119</v>
      </c>
      <c r="B1915" s="73" t="s">
        <v>2097</v>
      </c>
      <c r="C1915" s="74">
        <v>20000</v>
      </c>
      <c r="D1915" s="73" t="s">
        <v>1343</v>
      </c>
      <c r="E1915" s="73" t="s">
        <v>322</v>
      </c>
      <c r="F1915" s="73" t="s">
        <v>1343</v>
      </c>
    </row>
    <row r="1916" spans="1:6" s="53" customFormat="1" x14ac:dyDescent="0.35">
      <c r="A1916" s="72">
        <v>44119</v>
      </c>
      <c r="B1916" s="73" t="s">
        <v>2098</v>
      </c>
      <c r="C1916" s="74">
        <v>20000</v>
      </c>
      <c r="D1916" s="73" t="s">
        <v>1343</v>
      </c>
      <c r="E1916" s="73" t="s">
        <v>322</v>
      </c>
      <c r="F1916" s="73" t="s">
        <v>1343</v>
      </c>
    </row>
    <row r="1917" spans="1:6" s="53" customFormat="1" x14ac:dyDescent="0.35">
      <c r="A1917" s="72">
        <v>44119</v>
      </c>
      <c r="B1917" s="73" t="s">
        <v>2099</v>
      </c>
      <c r="C1917" s="74">
        <v>20000</v>
      </c>
      <c r="D1917" s="73" t="s">
        <v>1343</v>
      </c>
      <c r="E1917" s="73" t="s">
        <v>322</v>
      </c>
      <c r="F1917" s="73" t="s">
        <v>1343</v>
      </c>
    </row>
    <row r="1918" spans="1:6" s="53" customFormat="1" x14ac:dyDescent="0.35">
      <c r="A1918" s="72">
        <v>44119</v>
      </c>
      <c r="B1918" s="73" t="s">
        <v>2099</v>
      </c>
      <c r="C1918" s="74">
        <v>20000</v>
      </c>
      <c r="D1918" s="73" t="s">
        <v>1343</v>
      </c>
      <c r="E1918" s="73" t="s">
        <v>322</v>
      </c>
      <c r="F1918" s="73" t="s">
        <v>1343</v>
      </c>
    </row>
    <row r="1919" spans="1:6" s="53" customFormat="1" x14ac:dyDescent="0.35">
      <c r="A1919" s="72">
        <v>44119</v>
      </c>
      <c r="B1919" s="73" t="s">
        <v>2100</v>
      </c>
      <c r="C1919" s="74">
        <v>20000</v>
      </c>
      <c r="D1919" s="73" t="s">
        <v>1343</v>
      </c>
      <c r="E1919" s="73" t="s">
        <v>322</v>
      </c>
      <c r="F1919" s="73" t="s">
        <v>1343</v>
      </c>
    </row>
    <row r="1920" spans="1:6" s="53" customFormat="1" x14ac:dyDescent="0.35">
      <c r="A1920" s="72">
        <v>44119</v>
      </c>
      <c r="B1920" s="73" t="s">
        <v>2101</v>
      </c>
      <c r="C1920" s="74">
        <v>20000</v>
      </c>
      <c r="D1920" s="73" t="s">
        <v>1343</v>
      </c>
      <c r="E1920" s="73" t="s">
        <v>322</v>
      </c>
      <c r="F1920" s="73" t="s">
        <v>1343</v>
      </c>
    </row>
    <row r="1921" spans="1:6" s="53" customFormat="1" x14ac:dyDescent="0.35">
      <c r="A1921" s="72">
        <v>44119</v>
      </c>
      <c r="B1921" s="73" t="s">
        <v>2102</v>
      </c>
      <c r="C1921" s="74">
        <v>20000</v>
      </c>
      <c r="D1921" s="73" t="s">
        <v>1343</v>
      </c>
      <c r="E1921" s="73" t="s">
        <v>322</v>
      </c>
      <c r="F1921" s="73" t="s">
        <v>1343</v>
      </c>
    </row>
    <row r="1922" spans="1:6" s="53" customFormat="1" x14ac:dyDescent="0.35">
      <c r="A1922" s="72">
        <v>44119</v>
      </c>
      <c r="B1922" s="73" t="s">
        <v>2103</v>
      </c>
      <c r="C1922" s="74">
        <v>20000</v>
      </c>
      <c r="D1922" s="73" t="s">
        <v>1343</v>
      </c>
      <c r="E1922" s="73" t="s">
        <v>322</v>
      </c>
      <c r="F1922" s="73" t="s">
        <v>1343</v>
      </c>
    </row>
    <row r="1923" spans="1:6" s="53" customFormat="1" x14ac:dyDescent="0.35">
      <c r="A1923" s="72">
        <v>44119</v>
      </c>
      <c r="B1923" s="73" t="s">
        <v>2104</v>
      </c>
      <c r="C1923" s="74">
        <v>20000</v>
      </c>
      <c r="D1923" s="73" t="s">
        <v>1343</v>
      </c>
      <c r="E1923" s="73" t="s">
        <v>322</v>
      </c>
      <c r="F1923" s="73" t="s">
        <v>1343</v>
      </c>
    </row>
    <row r="1924" spans="1:6" s="53" customFormat="1" x14ac:dyDescent="0.35">
      <c r="A1924" s="72">
        <v>44119</v>
      </c>
      <c r="B1924" s="73" t="s">
        <v>2105</v>
      </c>
      <c r="C1924" s="74">
        <v>20000</v>
      </c>
      <c r="D1924" s="73" t="s">
        <v>1343</v>
      </c>
      <c r="E1924" s="73" t="s">
        <v>322</v>
      </c>
      <c r="F1924" s="73" t="s">
        <v>1343</v>
      </c>
    </row>
    <row r="1925" spans="1:6" s="53" customFormat="1" x14ac:dyDescent="0.35">
      <c r="A1925" s="72">
        <v>44119</v>
      </c>
      <c r="B1925" s="73" t="s">
        <v>2106</v>
      </c>
      <c r="C1925" s="74">
        <v>20000</v>
      </c>
      <c r="D1925" s="73" t="s">
        <v>1343</v>
      </c>
      <c r="E1925" s="73" t="s">
        <v>322</v>
      </c>
      <c r="F1925" s="73" t="s">
        <v>1343</v>
      </c>
    </row>
    <row r="1926" spans="1:6" s="53" customFormat="1" x14ac:dyDescent="0.35">
      <c r="A1926" s="72">
        <v>44119</v>
      </c>
      <c r="B1926" s="73" t="s">
        <v>2107</v>
      </c>
      <c r="C1926" s="74">
        <v>20000</v>
      </c>
      <c r="D1926" s="73" t="s">
        <v>1343</v>
      </c>
      <c r="E1926" s="73" t="s">
        <v>322</v>
      </c>
      <c r="F1926" s="73" t="s">
        <v>1343</v>
      </c>
    </row>
    <row r="1927" spans="1:6" s="53" customFormat="1" x14ac:dyDescent="0.35">
      <c r="A1927" s="72">
        <v>44119</v>
      </c>
      <c r="B1927" s="73" t="s">
        <v>349</v>
      </c>
      <c r="C1927" s="74">
        <v>20000</v>
      </c>
      <c r="D1927" s="73" t="s">
        <v>1343</v>
      </c>
      <c r="E1927" s="73" t="s">
        <v>322</v>
      </c>
      <c r="F1927" s="73" t="s">
        <v>1343</v>
      </c>
    </row>
    <row r="1928" spans="1:6" s="53" customFormat="1" x14ac:dyDescent="0.35">
      <c r="A1928" s="72">
        <v>44119</v>
      </c>
      <c r="B1928" s="73" t="s">
        <v>2108</v>
      </c>
      <c r="C1928" s="74">
        <v>20000</v>
      </c>
      <c r="D1928" s="73" t="s">
        <v>1343</v>
      </c>
      <c r="E1928" s="73" t="s">
        <v>322</v>
      </c>
      <c r="F1928" s="73" t="s">
        <v>1343</v>
      </c>
    </row>
    <row r="1929" spans="1:6" s="53" customFormat="1" x14ac:dyDescent="0.35">
      <c r="A1929" s="72">
        <v>44119</v>
      </c>
      <c r="B1929" s="73" t="s">
        <v>2109</v>
      </c>
      <c r="C1929" s="74">
        <v>20000</v>
      </c>
      <c r="D1929" s="73" t="s">
        <v>1343</v>
      </c>
      <c r="E1929" s="73" t="s">
        <v>322</v>
      </c>
      <c r="F1929" s="73" t="s">
        <v>1343</v>
      </c>
    </row>
    <row r="1930" spans="1:6" s="53" customFormat="1" x14ac:dyDescent="0.35">
      <c r="A1930" s="72">
        <v>44119</v>
      </c>
      <c r="B1930" s="73" t="s">
        <v>2110</v>
      </c>
      <c r="C1930" s="74">
        <v>20000</v>
      </c>
      <c r="D1930" s="73" t="s">
        <v>1343</v>
      </c>
      <c r="E1930" s="73" t="s">
        <v>322</v>
      </c>
      <c r="F1930" s="73" t="s">
        <v>1343</v>
      </c>
    </row>
    <row r="1931" spans="1:6" s="53" customFormat="1" x14ac:dyDescent="0.35">
      <c r="A1931" s="72">
        <v>44119</v>
      </c>
      <c r="B1931" s="73" t="s">
        <v>2111</v>
      </c>
      <c r="C1931" s="74">
        <v>20000</v>
      </c>
      <c r="D1931" s="73" t="s">
        <v>1343</v>
      </c>
      <c r="E1931" s="73" t="s">
        <v>322</v>
      </c>
      <c r="F1931" s="73" t="s">
        <v>1343</v>
      </c>
    </row>
    <row r="1932" spans="1:6" s="53" customFormat="1" x14ac:dyDescent="0.35">
      <c r="A1932" s="72">
        <v>44119</v>
      </c>
      <c r="B1932" s="73" t="s">
        <v>2112</v>
      </c>
      <c r="C1932" s="74">
        <v>20000</v>
      </c>
      <c r="D1932" s="73" t="s">
        <v>1343</v>
      </c>
      <c r="E1932" s="73" t="s">
        <v>322</v>
      </c>
      <c r="F1932" s="73" t="s">
        <v>1343</v>
      </c>
    </row>
    <row r="1933" spans="1:6" s="53" customFormat="1" x14ac:dyDescent="0.35">
      <c r="A1933" s="72">
        <v>44119</v>
      </c>
      <c r="B1933" s="73" t="s">
        <v>333</v>
      </c>
      <c r="C1933" s="74">
        <v>20000</v>
      </c>
      <c r="D1933" s="73" t="s">
        <v>1343</v>
      </c>
      <c r="E1933" s="73" t="s">
        <v>322</v>
      </c>
      <c r="F1933" s="73" t="s">
        <v>1343</v>
      </c>
    </row>
    <row r="1934" spans="1:6" s="53" customFormat="1" x14ac:dyDescent="0.35">
      <c r="A1934" s="72">
        <v>44119</v>
      </c>
      <c r="B1934" s="73" t="s">
        <v>2113</v>
      </c>
      <c r="C1934" s="74">
        <v>20000</v>
      </c>
      <c r="D1934" s="73" t="s">
        <v>1343</v>
      </c>
      <c r="E1934" s="73" t="s">
        <v>322</v>
      </c>
      <c r="F1934" s="73" t="s">
        <v>1343</v>
      </c>
    </row>
    <row r="1935" spans="1:6" s="53" customFormat="1" x14ac:dyDescent="0.35">
      <c r="A1935" s="72">
        <v>44119</v>
      </c>
      <c r="B1935" s="73" t="s">
        <v>2114</v>
      </c>
      <c r="C1935" s="74">
        <v>20000</v>
      </c>
      <c r="D1935" s="73" t="s">
        <v>1343</v>
      </c>
      <c r="E1935" s="73" t="s">
        <v>322</v>
      </c>
      <c r="F1935" s="73" t="s">
        <v>1343</v>
      </c>
    </row>
    <row r="1936" spans="1:6" s="53" customFormat="1" x14ac:dyDescent="0.35">
      <c r="A1936" s="72">
        <v>44119</v>
      </c>
      <c r="B1936" s="73" t="s">
        <v>2115</v>
      </c>
      <c r="C1936" s="74">
        <v>20000</v>
      </c>
      <c r="D1936" s="73" t="s">
        <v>1343</v>
      </c>
      <c r="E1936" s="73" t="s">
        <v>322</v>
      </c>
      <c r="F1936" s="73" t="s">
        <v>1343</v>
      </c>
    </row>
    <row r="1937" spans="1:6" s="53" customFormat="1" x14ac:dyDescent="0.35">
      <c r="A1937" s="72">
        <v>44119</v>
      </c>
      <c r="B1937" s="73" t="s">
        <v>2116</v>
      </c>
      <c r="C1937" s="74">
        <v>20000</v>
      </c>
      <c r="D1937" s="73" t="s">
        <v>1343</v>
      </c>
      <c r="E1937" s="73" t="s">
        <v>322</v>
      </c>
      <c r="F1937" s="73" t="s">
        <v>1343</v>
      </c>
    </row>
    <row r="1938" spans="1:6" s="53" customFormat="1" x14ac:dyDescent="0.35">
      <c r="A1938" s="72">
        <v>44119</v>
      </c>
      <c r="B1938" s="73" t="s">
        <v>2117</v>
      </c>
      <c r="C1938" s="74">
        <v>20000</v>
      </c>
      <c r="D1938" s="73" t="s">
        <v>1343</v>
      </c>
      <c r="E1938" s="73" t="s">
        <v>322</v>
      </c>
      <c r="F1938" s="73" t="s">
        <v>1343</v>
      </c>
    </row>
    <row r="1939" spans="1:6" s="53" customFormat="1" x14ac:dyDescent="0.35">
      <c r="A1939" s="72">
        <v>44119</v>
      </c>
      <c r="B1939" s="73" t="s">
        <v>2118</v>
      </c>
      <c r="C1939" s="74">
        <v>20000</v>
      </c>
      <c r="D1939" s="73" t="s">
        <v>1343</v>
      </c>
      <c r="E1939" s="73" t="s">
        <v>322</v>
      </c>
      <c r="F1939" s="73" t="s">
        <v>1343</v>
      </c>
    </row>
    <row r="1940" spans="1:6" s="53" customFormat="1" x14ac:dyDescent="0.35">
      <c r="A1940" s="72">
        <v>44119</v>
      </c>
      <c r="B1940" s="73" t="s">
        <v>329</v>
      </c>
      <c r="C1940" s="74">
        <v>20000</v>
      </c>
      <c r="D1940" s="73" t="s">
        <v>1343</v>
      </c>
      <c r="E1940" s="73" t="s">
        <v>322</v>
      </c>
      <c r="F1940" s="73" t="s">
        <v>1343</v>
      </c>
    </row>
    <row r="1941" spans="1:6" s="53" customFormat="1" x14ac:dyDescent="0.35">
      <c r="A1941" s="72">
        <v>44119</v>
      </c>
      <c r="B1941" s="73" t="s">
        <v>2119</v>
      </c>
      <c r="C1941" s="74">
        <v>20000</v>
      </c>
      <c r="D1941" s="73" t="s">
        <v>1343</v>
      </c>
      <c r="E1941" s="73" t="s">
        <v>322</v>
      </c>
      <c r="F1941" s="73" t="s">
        <v>1343</v>
      </c>
    </row>
    <row r="1942" spans="1:6" s="53" customFormat="1" x14ac:dyDescent="0.35">
      <c r="A1942" s="72">
        <v>44119</v>
      </c>
      <c r="B1942" s="73" t="s">
        <v>2120</v>
      </c>
      <c r="C1942" s="74">
        <v>20000</v>
      </c>
      <c r="D1942" s="73" t="s">
        <v>1343</v>
      </c>
      <c r="E1942" s="73" t="s">
        <v>322</v>
      </c>
      <c r="F1942" s="73" t="s">
        <v>1343</v>
      </c>
    </row>
    <row r="1943" spans="1:6" s="53" customFormat="1" x14ac:dyDescent="0.35">
      <c r="A1943" s="72">
        <v>44119</v>
      </c>
      <c r="B1943" s="73" t="s">
        <v>2121</v>
      </c>
      <c r="C1943" s="74">
        <v>20000</v>
      </c>
      <c r="D1943" s="73" t="s">
        <v>1343</v>
      </c>
      <c r="E1943" s="73" t="s">
        <v>322</v>
      </c>
      <c r="F1943" s="73" t="s">
        <v>1343</v>
      </c>
    </row>
    <row r="1944" spans="1:6" s="53" customFormat="1" x14ac:dyDescent="0.35">
      <c r="A1944" s="72">
        <v>44119</v>
      </c>
      <c r="B1944" s="73" t="s">
        <v>2122</v>
      </c>
      <c r="C1944" s="74">
        <v>20000</v>
      </c>
      <c r="D1944" s="73" t="s">
        <v>1343</v>
      </c>
      <c r="E1944" s="73" t="s">
        <v>322</v>
      </c>
      <c r="F1944" s="73" t="s">
        <v>1343</v>
      </c>
    </row>
    <row r="1945" spans="1:6" s="53" customFormat="1" x14ac:dyDescent="0.35">
      <c r="A1945" s="72">
        <v>44119</v>
      </c>
      <c r="B1945" s="73" t="s">
        <v>2123</v>
      </c>
      <c r="C1945" s="74">
        <v>20000</v>
      </c>
      <c r="D1945" s="73" t="s">
        <v>1343</v>
      </c>
      <c r="E1945" s="73" t="s">
        <v>322</v>
      </c>
      <c r="F1945" s="73" t="s">
        <v>1343</v>
      </c>
    </row>
    <row r="1946" spans="1:6" s="53" customFormat="1" x14ac:dyDescent="0.35">
      <c r="A1946" s="72">
        <v>44119</v>
      </c>
      <c r="B1946" s="73" t="s">
        <v>2124</v>
      </c>
      <c r="C1946" s="74">
        <v>20000</v>
      </c>
      <c r="D1946" s="73" t="s">
        <v>1343</v>
      </c>
      <c r="E1946" s="73" t="s">
        <v>322</v>
      </c>
      <c r="F1946" s="73" t="s">
        <v>1343</v>
      </c>
    </row>
    <row r="1947" spans="1:6" s="53" customFormat="1" x14ac:dyDescent="0.35">
      <c r="A1947" s="72">
        <v>44119</v>
      </c>
      <c r="B1947" s="73" t="s">
        <v>2125</v>
      </c>
      <c r="C1947" s="74">
        <v>20000</v>
      </c>
      <c r="D1947" s="73" t="s">
        <v>1343</v>
      </c>
      <c r="E1947" s="73" t="s">
        <v>322</v>
      </c>
      <c r="F1947" s="73" t="s">
        <v>1343</v>
      </c>
    </row>
    <row r="1948" spans="1:6" s="53" customFormat="1" x14ac:dyDescent="0.35">
      <c r="A1948" s="72">
        <v>44119</v>
      </c>
      <c r="B1948" s="73" t="s">
        <v>2126</v>
      </c>
      <c r="C1948" s="74">
        <v>20000</v>
      </c>
      <c r="D1948" s="73" t="s">
        <v>1343</v>
      </c>
      <c r="E1948" s="73" t="s">
        <v>322</v>
      </c>
      <c r="F1948" s="73" t="s">
        <v>1343</v>
      </c>
    </row>
    <row r="1949" spans="1:6" s="53" customFormat="1" x14ac:dyDescent="0.35">
      <c r="A1949" s="72">
        <v>44119</v>
      </c>
      <c r="B1949" s="73" t="s">
        <v>2127</v>
      </c>
      <c r="C1949" s="74">
        <v>20000</v>
      </c>
      <c r="D1949" s="73" t="s">
        <v>1343</v>
      </c>
      <c r="E1949" s="73" t="s">
        <v>322</v>
      </c>
      <c r="F1949" s="73" t="s">
        <v>1343</v>
      </c>
    </row>
    <row r="1950" spans="1:6" s="53" customFormat="1" x14ac:dyDescent="0.35">
      <c r="A1950" s="72">
        <v>44119</v>
      </c>
      <c r="B1950" s="73" t="s">
        <v>2128</v>
      </c>
      <c r="C1950" s="74">
        <v>20000</v>
      </c>
      <c r="D1950" s="73" t="s">
        <v>1343</v>
      </c>
      <c r="E1950" s="73" t="s">
        <v>322</v>
      </c>
      <c r="F1950" s="73" t="s">
        <v>1343</v>
      </c>
    </row>
    <row r="1951" spans="1:6" s="53" customFormat="1" x14ac:dyDescent="0.35">
      <c r="A1951" s="72">
        <v>44119</v>
      </c>
      <c r="B1951" s="73" t="s">
        <v>2129</v>
      </c>
      <c r="C1951" s="74">
        <v>20000</v>
      </c>
      <c r="D1951" s="73" t="s">
        <v>1343</v>
      </c>
      <c r="E1951" s="73" t="s">
        <v>322</v>
      </c>
      <c r="F1951" s="73" t="s">
        <v>1343</v>
      </c>
    </row>
    <row r="1952" spans="1:6" s="53" customFormat="1" x14ac:dyDescent="0.35">
      <c r="A1952" s="72">
        <v>44119</v>
      </c>
      <c r="B1952" s="73" t="s">
        <v>2130</v>
      </c>
      <c r="C1952" s="74">
        <v>20000</v>
      </c>
      <c r="D1952" s="73" t="s">
        <v>1343</v>
      </c>
      <c r="E1952" s="73" t="s">
        <v>322</v>
      </c>
      <c r="F1952" s="73" t="s">
        <v>1343</v>
      </c>
    </row>
    <row r="1953" spans="1:6" s="53" customFormat="1" x14ac:dyDescent="0.35">
      <c r="A1953" s="72">
        <v>44119</v>
      </c>
      <c r="B1953" s="73" t="s">
        <v>402</v>
      </c>
      <c r="C1953" s="74">
        <v>20000</v>
      </c>
      <c r="D1953" s="73" t="s">
        <v>1343</v>
      </c>
      <c r="E1953" s="73" t="s">
        <v>322</v>
      </c>
      <c r="F1953" s="73" t="s">
        <v>1343</v>
      </c>
    </row>
    <row r="1954" spans="1:6" s="53" customFormat="1" x14ac:dyDescent="0.35">
      <c r="A1954" s="72">
        <v>44119</v>
      </c>
      <c r="B1954" s="73" t="s">
        <v>2131</v>
      </c>
      <c r="C1954" s="74">
        <v>20000</v>
      </c>
      <c r="D1954" s="73" t="s">
        <v>1343</v>
      </c>
      <c r="E1954" s="73" t="s">
        <v>322</v>
      </c>
      <c r="F1954" s="73" t="s">
        <v>1343</v>
      </c>
    </row>
    <row r="1955" spans="1:6" s="53" customFormat="1" x14ac:dyDescent="0.35">
      <c r="A1955" s="72">
        <v>44119</v>
      </c>
      <c r="B1955" s="73" t="s">
        <v>2132</v>
      </c>
      <c r="C1955" s="74">
        <v>20000</v>
      </c>
      <c r="D1955" s="73" t="s">
        <v>1343</v>
      </c>
      <c r="E1955" s="73" t="s">
        <v>322</v>
      </c>
      <c r="F1955" s="73" t="s">
        <v>1343</v>
      </c>
    </row>
    <row r="1956" spans="1:6" s="53" customFormat="1" x14ac:dyDescent="0.35">
      <c r="A1956" s="72">
        <v>44119</v>
      </c>
      <c r="B1956" s="73" t="s">
        <v>2133</v>
      </c>
      <c r="C1956" s="74">
        <v>20000</v>
      </c>
      <c r="D1956" s="73" t="s">
        <v>1343</v>
      </c>
      <c r="E1956" s="73" t="s">
        <v>322</v>
      </c>
      <c r="F1956" s="73" t="s">
        <v>1343</v>
      </c>
    </row>
    <row r="1957" spans="1:6" s="53" customFormat="1" x14ac:dyDescent="0.35">
      <c r="A1957" s="72">
        <v>44119</v>
      </c>
      <c r="B1957" s="73" t="s">
        <v>2134</v>
      </c>
      <c r="C1957" s="74">
        <v>20000</v>
      </c>
      <c r="D1957" s="73" t="s">
        <v>1343</v>
      </c>
      <c r="E1957" s="73" t="s">
        <v>322</v>
      </c>
      <c r="F1957" s="73" t="s">
        <v>1343</v>
      </c>
    </row>
    <row r="1958" spans="1:6" s="53" customFormat="1" x14ac:dyDescent="0.35">
      <c r="A1958" s="72">
        <v>44119</v>
      </c>
      <c r="B1958" s="73" t="s">
        <v>2135</v>
      </c>
      <c r="C1958" s="74">
        <v>20000</v>
      </c>
      <c r="D1958" s="73" t="s">
        <v>1343</v>
      </c>
      <c r="E1958" s="73" t="s">
        <v>322</v>
      </c>
      <c r="F1958" s="73" t="s">
        <v>1343</v>
      </c>
    </row>
    <row r="1959" spans="1:6" s="53" customFormat="1" x14ac:dyDescent="0.35">
      <c r="A1959" s="72">
        <v>44119</v>
      </c>
      <c r="B1959" s="73" t="s">
        <v>2136</v>
      </c>
      <c r="C1959" s="74">
        <v>20000</v>
      </c>
      <c r="D1959" s="73" t="s">
        <v>1343</v>
      </c>
      <c r="E1959" s="73" t="s">
        <v>322</v>
      </c>
      <c r="F1959" s="73" t="s">
        <v>1343</v>
      </c>
    </row>
    <row r="1960" spans="1:6" s="53" customFormat="1" x14ac:dyDescent="0.35">
      <c r="A1960" s="72">
        <v>44119</v>
      </c>
      <c r="B1960" s="73" t="s">
        <v>2137</v>
      </c>
      <c r="C1960" s="74">
        <v>20000</v>
      </c>
      <c r="D1960" s="73" t="s">
        <v>1343</v>
      </c>
      <c r="E1960" s="73" t="s">
        <v>322</v>
      </c>
      <c r="F1960" s="73" t="s">
        <v>1343</v>
      </c>
    </row>
    <row r="1961" spans="1:6" s="53" customFormat="1" x14ac:dyDescent="0.35">
      <c r="A1961" s="72">
        <v>44119</v>
      </c>
      <c r="B1961" s="73" t="s">
        <v>2138</v>
      </c>
      <c r="C1961" s="74">
        <v>20000</v>
      </c>
      <c r="D1961" s="73" t="s">
        <v>1343</v>
      </c>
      <c r="E1961" s="73" t="s">
        <v>322</v>
      </c>
      <c r="F1961" s="73" t="s">
        <v>1343</v>
      </c>
    </row>
    <row r="1962" spans="1:6" s="53" customFormat="1" x14ac:dyDescent="0.35">
      <c r="A1962" s="72">
        <v>44119</v>
      </c>
      <c r="B1962" s="73" t="s">
        <v>371</v>
      </c>
      <c r="C1962" s="74">
        <v>20000</v>
      </c>
      <c r="D1962" s="73" t="s">
        <v>1343</v>
      </c>
      <c r="E1962" s="73" t="s">
        <v>322</v>
      </c>
      <c r="F1962" s="73" t="s">
        <v>1343</v>
      </c>
    </row>
    <row r="1963" spans="1:6" s="53" customFormat="1" x14ac:dyDescent="0.35">
      <c r="A1963" s="72">
        <v>44119</v>
      </c>
      <c r="B1963" s="73" t="s">
        <v>2139</v>
      </c>
      <c r="C1963" s="74">
        <v>20000</v>
      </c>
      <c r="D1963" s="73" t="s">
        <v>1343</v>
      </c>
      <c r="E1963" s="73" t="s">
        <v>322</v>
      </c>
      <c r="F1963" s="73" t="s">
        <v>1343</v>
      </c>
    </row>
    <row r="1964" spans="1:6" s="53" customFormat="1" x14ac:dyDescent="0.35">
      <c r="A1964" s="72">
        <v>44119</v>
      </c>
      <c r="B1964" s="73" t="s">
        <v>2140</v>
      </c>
      <c r="C1964" s="74">
        <v>20000</v>
      </c>
      <c r="D1964" s="73" t="s">
        <v>1343</v>
      </c>
      <c r="E1964" s="73" t="s">
        <v>322</v>
      </c>
      <c r="F1964" s="73" t="s">
        <v>1343</v>
      </c>
    </row>
    <row r="1965" spans="1:6" s="53" customFormat="1" x14ac:dyDescent="0.35">
      <c r="A1965" s="72">
        <v>44119</v>
      </c>
      <c r="B1965" s="73" t="s">
        <v>2141</v>
      </c>
      <c r="C1965" s="74">
        <v>20000</v>
      </c>
      <c r="D1965" s="73" t="s">
        <v>1343</v>
      </c>
      <c r="E1965" s="73" t="s">
        <v>322</v>
      </c>
      <c r="F1965" s="73" t="s">
        <v>1343</v>
      </c>
    </row>
    <row r="1966" spans="1:6" s="53" customFormat="1" x14ac:dyDescent="0.35">
      <c r="A1966" s="72">
        <v>44119</v>
      </c>
      <c r="B1966" s="73" t="s">
        <v>2142</v>
      </c>
      <c r="C1966" s="74">
        <v>20000</v>
      </c>
      <c r="D1966" s="73" t="s">
        <v>1343</v>
      </c>
      <c r="E1966" s="73" t="s">
        <v>322</v>
      </c>
      <c r="F1966" s="73" t="s">
        <v>1343</v>
      </c>
    </row>
    <row r="1967" spans="1:6" s="53" customFormat="1" x14ac:dyDescent="0.35">
      <c r="A1967" s="72">
        <v>44119</v>
      </c>
      <c r="B1967" s="73" t="s">
        <v>2143</v>
      </c>
      <c r="C1967" s="74">
        <v>20000</v>
      </c>
      <c r="D1967" s="73" t="s">
        <v>1343</v>
      </c>
      <c r="E1967" s="73" t="s">
        <v>322</v>
      </c>
      <c r="F1967" s="73" t="s">
        <v>1343</v>
      </c>
    </row>
    <row r="1968" spans="1:6" s="53" customFormat="1" x14ac:dyDescent="0.35">
      <c r="A1968" s="72">
        <v>44119</v>
      </c>
      <c r="B1968" s="73" t="s">
        <v>327</v>
      </c>
      <c r="C1968" s="74">
        <v>20000</v>
      </c>
      <c r="D1968" s="73" t="s">
        <v>1343</v>
      </c>
      <c r="E1968" s="73" t="s">
        <v>322</v>
      </c>
      <c r="F1968" s="73" t="s">
        <v>1343</v>
      </c>
    </row>
    <row r="1969" spans="1:6" s="53" customFormat="1" x14ac:dyDescent="0.35">
      <c r="A1969" s="72">
        <v>44119</v>
      </c>
      <c r="B1969" s="73" t="s">
        <v>2144</v>
      </c>
      <c r="C1969" s="74">
        <v>20000</v>
      </c>
      <c r="D1969" s="73" t="s">
        <v>1343</v>
      </c>
      <c r="E1969" s="73" t="s">
        <v>322</v>
      </c>
      <c r="F1969" s="73" t="s">
        <v>1343</v>
      </c>
    </row>
    <row r="1970" spans="1:6" s="53" customFormat="1" x14ac:dyDescent="0.35">
      <c r="A1970" s="72">
        <v>44119</v>
      </c>
      <c r="B1970" s="73" t="s">
        <v>2145</v>
      </c>
      <c r="C1970" s="74">
        <v>20000</v>
      </c>
      <c r="D1970" s="73" t="s">
        <v>1343</v>
      </c>
      <c r="E1970" s="73" t="s">
        <v>322</v>
      </c>
      <c r="F1970" s="73" t="s">
        <v>1343</v>
      </c>
    </row>
    <row r="1971" spans="1:6" s="53" customFormat="1" x14ac:dyDescent="0.35">
      <c r="A1971" s="72">
        <v>44119</v>
      </c>
      <c r="B1971" s="73" t="s">
        <v>2146</v>
      </c>
      <c r="C1971" s="74">
        <v>20000</v>
      </c>
      <c r="D1971" s="73" t="s">
        <v>1343</v>
      </c>
      <c r="E1971" s="73" t="s">
        <v>322</v>
      </c>
      <c r="F1971" s="73" t="s">
        <v>1343</v>
      </c>
    </row>
    <row r="1972" spans="1:6" s="53" customFormat="1" x14ac:dyDescent="0.35">
      <c r="A1972" s="72">
        <v>44119</v>
      </c>
      <c r="B1972" s="73" t="s">
        <v>2147</v>
      </c>
      <c r="C1972" s="74">
        <v>20000</v>
      </c>
      <c r="D1972" s="73" t="s">
        <v>1343</v>
      </c>
      <c r="E1972" s="73" t="s">
        <v>322</v>
      </c>
      <c r="F1972" s="73" t="s">
        <v>1343</v>
      </c>
    </row>
    <row r="1973" spans="1:6" s="53" customFormat="1" x14ac:dyDescent="0.35">
      <c r="A1973" s="72">
        <v>44119</v>
      </c>
      <c r="B1973" s="73" t="s">
        <v>2148</v>
      </c>
      <c r="C1973" s="74">
        <v>20000</v>
      </c>
      <c r="D1973" s="73" t="s">
        <v>1343</v>
      </c>
      <c r="E1973" s="73" t="s">
        <v>322</v>
      </c>
      <c r="F1973" s="73" t="s">
        <v>1343</v>
      </c>
    </row>
    <row r="1974" spans="1:6" s="53" customFormat="1" x14ac:dyDescent="0.35">
      <c r="A1974" s="72">
        <v>44119</v>
      </c>
      <c r="B1974" s="73" t="s">
        <v>2149</v>
      </c>
      <c r="C1974" s="74">
        <v>20000</v>
      </c>
      <c r="D1974" s="73" t="s">
        <v>1343</v>
      </c>
      <c r="E1974" s="73" t="s">
        <v>322</v>
      </c>
      <c r="F1974" s="73" t="s">
        <v>1343</v>
      </c>
    </row>
    <row r="1975" spans="1:6" s="53" customFormat="1" x14ac:dyDescent="0.35">
      <c r="A1975" s="72">
        <v>44119</v>
      </c>
      <c r="B1975" s="73" t="s">
        <v>390</v>
      </c>
      <c r="C1975" s="74">
        <v>20000</v>
      </c>
      <c r="D1975" s="73" t="s">
        <v>1343</v>
      </c>
      <c r="E1975" s="73" t="s">
        <v>322</v>
      </c>
      <c r="F1975" s="73" t="s">
        <v>1343</v>
      </c>
    </row>
    <row r="1976" spans="1:6" s="53" customFormat="1" x14ac:dyDescent="0.35">
      <c r="A1976" s="72">
        <v>44119</v>
      </c>
      <c r="B1976" s="73" t="s">
        <v>2150</v>
      </c>
      <c r="C1976" s="74">
        <v>20000</v>
      </c>
      <c r="D1976" s="73" t="s">
        <v>1343</v>
      </c>
      <c r="E1976" s="73" t="s">
        <v>322</v>
      </c>
      <c r="F1976" s="73" t="s">
        <v>1343</v>
      </c>
    </row>
    <row r="1977" spans="1:6" s="53" customFormat="1" x14ac:dyDescent="0.35">
      <c r="A1977" s="72">
        <v>44119</v>
      </c>
      <c r="B1977" s="73" t="s">
        <v>2151</v>
      </c>
      <c r="C1977" s="74">
        <v>20000</v>
      </c>
      <c r="D1977" s="73" t="s">
        <v>1343</v>
      </c>
      <c r="E1977" s="73" t="s">
        <v>322</v>
      </c>
      <c r="F1977" s="73" t="s">
        <v>1343</v>
      </c>
    </row>
    <row r="1978" spans="1:6" s="53" customFormat="1" x14ac:dyDescent="0.35">
      <c r="A1978" s="72">
        <v>44119</v>
      </c>
      <c r="B1978" s="73" t="s">
        <v>2152</v>
      </c>
      <c r="C1978" s="74">
        <v>20000</v>
      </c>
      <c r="D1978" s="73" t="s">
        <v>1343</v>
      </c>
      <c r="E1978" s="73" t="s">
        <v>322</v>
      </c>
      <c r="F1978" s="73" t="s">
        <v>1343</v>
      </c>
    </row>
    <row r="1979" spans="1:6" s="53" customFormat="1" x14ac:dyDescent="0.35">
      <c r="A1979" s="72">
        <v>44119</v>
      </c>
      <c r="B1979" s="73" t="s">
        <v>2153</v>
      </c>
      <c r="C1979" s="74">
        <v>20000</v>
      </c>
      <c r="D1979" s="73" t="s">
        <v>1343</v>
      </c>
      <c r="E1979" s="73" t="s">
        <v>322</v>
      </c>
      <c r="F1979" s="73" t="s">
        <v>1343</v>
      </c>
    </row>
    <row r="1980" spans="1:6" s="53" customFormat="1" x14ac:dyDescent="0.35">
      <c r="A1980" s="72">
        <v>44119</v>
      </c>
      <c r="B1980" s="73" t="s">
        <v>2154</v>
      </c>
      <c r="C1980" s="74">
        <v>2000</v>
      </c>
      <c r="D1980" s="73" t="s">
        <v>1343</v>
      </c>
      <c r="E1980" s="73" t="s">
        <v>322</v>
      </c>
      <c r="F1980" s="73" t="s">
        <v>1343</v>
      </c>
    </row>
    <row r="1981" spans="1:6" s="53" customFormat="1" x14ac:dyDescent="0.35">
      <c r="A1981" s="72">
        <v>44119</v>
      </c>
      <c r="B1981" s="73" t="s">
        <v>2155</v>
      </c>
      <c r="C1981" s="74">
        <v>16000</v>
      </c>
      <c r="D1981" s="73" t="s">
        <v>1343</v>
      </c>
      <c r="E1981" s="73" t="s">
        <v>322</v>
      </c>
      <c r="F1981" s="73" t="s">
        <v>1343</v>
      </c>
    </row>
    <row r="1982" spans="1:6" s="53" customFormat="1" x14ac:dyDescent="0.35">
      <c r="A1982" s="72">
        <v>44119</v>
      </c>
      <c r="B1982" s="73" t="s">
        <v>695</v>
      </c>
      <c r="C1982" s="74">
        <v>6.86</v>
      </c>
      <c r="D1982" s="73" t="s">
        <v>2189</v>
      </c>
      <c r="E1982" s="73" t="s">
        <v>249</v>
      </c>
      <c r="F1982" s="73">
        <v>23160720</v>
      </c>
    </row>
    <row r="1983" spans="1:6" s="53" customFormat="1" x14ac:dyDescent="0.35">
      <c r="A1983" s="72">
        <v>44119</v>
      </c>
      <c r="B1983" s="73" t="s">
        <v>539</v>
      </c>
      <c r="C1983" s="74">
        <v>34.020000000000003</v>
      </c>
      <c r="D1983" s="73" t="s">
        <v>2189</v>
      </c>
      <c r="E1983" s="73" t="s">
        <v>249</v>
      </c>
      <c r="F1983" s="73">
        <v>1390576512</v>
      </c>
    </row>
    <row r="1984" spans="1:6" s="53" customFormat="1" x14ac:dyDescent="0.35">
      <c r="A1984" s="72">
        <v>44119</v>
      </c>
      <c r="B1984" s="73" t="s">
        <v>2192</v>
      </c>
      <c r="C1984" s="74">
        <v>200</v>
      </c>
      <c r="D1984" s="73" t="s">
        <v>2193</v>
      </c>
      <c r="E1984" s="73" t="s">
        <v>249</v>
      </c>
      <c r="F1984" s="73" t="s">
        <v>2194</v>
      </c>
    </row>
    <row r="1985" spans="1:6" s="53" customFormat="1" x14ac:dyDescent="0.35">
      <c r="A1985" s="72">
        <v>44119</v>
      </c>
      <c r="B1985" s="73" t="s">
        <v>2305</v>
      </c>
      <c r="C1985" s="74">
        <v>289262.55</v>
      </c>
      <c r="D1985" s="73" t="s">
        <v>2309</v>
      </c>
      <c r="E1985" s="73" t="s">
        <v>2307</v>
      </c>
      <c r="F1985" s="73" t="s">
        <v>2310</v>
      </c>
    </row>
    <row r="1986" spans="1:6" s="53" customFormat="1" x14ac:dyDescent="0.35">
      <c r="A1986" s="72">
        <v>44119</v>
      </c>
      <c r="B1986" s="73" t="s">
        <v>73</v>
      </c>
      <c r="C1986" s="74">
        <v>489.96</v>
      </c>
      <c r="D1986" s="73" t="s">
        <v>2339</v>
      </c>
      <c r="E1986" s="73" t="s">
        <v>159</v>
      </c>
      <c r="F1986" s="73">
        <v>79491492</v>
      </c>
    </row>
    <row r="1987" spans="1:6" s="53" customFormat="1" x14ac:dyDescent="0.35">
      <c r="A1987" s="72">
        <v>44119</v>
      </c>
      <c r="B1987" s="73" t="s">
        <v>2340</v>
      </c>
      <c r="C1987" s="74">
        <v>39</v>
      </c>
      <c r="D1987" s="73" t="s">
        <v>2341</v>
      </c>
      <c r="E1987" s="73" t="s">
        <v>159</v>
      </c>
      <c r="F1987" s="73" t="s">
        <v>2342</v>
      </c>
    </row>
    <row r="1988" spans="1:6" s="53" customFormat="1" x14ac:dyDescent="0.35">
      <c r="A1988" s="72">
        <v>44119</v>
      </c>
      <c r="B1988" s="73" t="s">
        <v>2340</v>
      </c>
      <c r="C1988" s="74">
        <v>39</v>
      </c>
      <c r="D1988" s="73" t="s">
        <v>2341</v>
      </c>
      <c r="E1988" s="73" t="s">
        <v>159</v>
      </c>
      <c r="F1988" s="73" t="s">
        <v>2350</v>
      </c>
    </row>
    <row r="1989" spans="1:6" s="53" customFormat="1" x14ac:dyDescent="0.35">
      <c r="A1989" s="72">
        <v>44119</v>
      </c>
      <c r="B1989" s="73" t="s">
        <v>1023</v>
      </c>
      <c r="C1989" s="74">
        <v>320</v>
      </c>
      <c r="D1989" s="73" t="s">
        <v>2353</v>
      </c>
      <c r="E1989" s="73" t="s">
        <v>245</v>
      </c>
      <c r="F1989" s="73" t="s">
        <v>2354</v>
      </c>
    </row>
    <row r="1990" spans="1:6" s="53" customFormat="1" x14ac:dyDescent="0.35">
      <c r="A1990" s="72">
        <v>44119</v>
      </c>
      <c r="B1990" s="73" t="s">
        <v>1023</v>
      </c>
      <c r="C1990" s="74">
        <v>85</v>
      </c>
      <c r="D1990" s="73" t="s">
        <v>2353</v>
      </c>
      <c r="E1990" s="73" t="s">
        <v>245</v>
      </c>
      <c r="F1990" s="73" t="s">
        <v>2354</v>
      </c>
    </row>
    <row r="1991" spans="1:6" s="53" customFormat="1" x14ac:dyDescent="0.35">
      <c r="A1991" s="72">
        <v>44119</v>
      </c>
      <c r="B1991" s="73" t="s">
        <v>2355</v>
      </c>
      <c r="C1991" s="74">
        <v>17.97</v>
      </c>
      <c r="D1991" s="73" t="s">
        <v>2356</v>
      </c>
      <c r="E1991" s="73" t="s">
        <v>245</v>
      </c>
      <c r="F1991" s="73">
        <v>53431</v>
      </c>
    </row>
    <row r="1992" spans="1:6" s="53" customFormat="1" x14ac:dyDescent="0.35">
      <c r="A1992" s="72">
        <v>44119</v>
      </c>
      <c r="B1992" s="73" t="s">
        <v>2355</v>
      </c>
      <c r="C1992" s="74">
        <v>17.97</v>
      </c>
      <c r="D1992" s="73" t="s">
        <v>2356</v>
      </c>
      <c r="E1992" s="73" t="s">
        <v>245</v>
      </c>
      <c r="F1992" s="73">
        <v>45278</v>
      </c>
    </row>
    <row r="1993" spans="1:6" s="53" customFormat="1" x14ac:dyDescent="0.35">
      <c r="A1993" s="72">
        <v>44119</v>
      </c>
      <c r="B1993" s="73" t="s">
        <v>492</v>
      </c>
      <c r="C1993" s="74">
        <v>37.799999999999997</v>
      </c>
      <c r="D1993" s="73" t="s">
        <v>762</v>
      </c>
      <c r="E1993" s="73" t="s">
        <v>245</v>
      </c>
      <c r="F1993" s="73">
        <v>39341</v>
      </c>
    </row>
    <row r="1994" spans="1:6" s="53" customFormat="1" x14ac:dyDescent="0.35">
      <c r="A1994" s="72">
        <v>44119</v>
      </c>
      <c r="B1994" s="73" t="s">
        <v>13</v>
      </c>
      <c r="C1994" s="74">
        <v>1439.91</v>
      </c>
      <c r="D1994" s="73" t="s">
        <v>1139</v>
      </c>
      <c r="E1994" s="73" t="s">
        <v>245</v>
      </c>
      <c r="F1994" s="73" t="s">
        <v>2361</v>
      </c>
    </row>
    <row r="1995" spans="1:6" s="53" customFormat="1" x14ac:dyDescent="0.35">
      <c r="A1995" s="72">
        <v>44119</v>
      </c>
      <c r="B1995" s="73" t="s">
        <v>715</v>
      </c>
      <c r="C1995" s="74">
        <v>57.98</v>
      </c>
      <c r="D1995" s="73" t="s">
        <v>2362</v>
      </c>
      <c r="E1995" s="73" t="s">
        <v>245</v>
      </c>
      <c r="F1995" s="73">
        <v>32216</v>
      </c>
    </row>
    <row r="1996" spans="1:6" s="53" customFormat="1" x14ac:dyDescent="0.35">
      <c r="A1996" s="72">
        <v>44119</v>
      </c>
      <c r="B1996" s="73" t="s">
        <v>715</v>
      </c>
      <c r="C1996" s="74">
        <v>57.98</v>
      </c>
      <c r="D1996" s="73" t="s">
        <v>2362</v>
      </c>
      <c r="E1996" s="73" t="s">
        <v>245</v>
      </c>
      <c r="F1996" s="73">
        <v>32240</v>
      </c>
    </row>
    <row r="1997" spans="1:6" s="53" customFormat="1" x14ac:dyDescent="0.35">
      <c r="A1997" s="72">
        <v>44119</v>
      </c>
      <c r="B1997" s="73" t="s">
        <v>715</v>
      </c>
      <c r="C1997" s="74">
        <v>57.98</v>
      </c>
      <c r="D1997" s="73" t="s">
        <v>2362</v>
      </c>
      <c r="E1997" s="73" t="s">
        <v>245</v>
      </c>
      <c r="F1997" s="73">
        <v>32241</v>
      </c>
    </row>
    <row r="1998" spans="1:6" s="53" customFormat="1" x14ac:dyDescent="0.35">
      <c r="A1998" s="72">
        <v>44119</v>
      </c>
      <c r="B1998" s="73" t="s">
        <v>336</v>
      </c>
      <c r="C1998" s="74">
        <v>2199</v>
      </c>
      <c r="D1998" s="73" t="s">
        <v>2363</v>
      </c>
      <c r="E1998" s="73" t="s">
        <v>245</v>
      </c>
      <c r="F1998" s="73" t="s">
        <v>2364</v>
      </c>
    </row>
    <row r="1999" spans="1:6" s="53" customFormat="1" x14ac:dyDescent="0.35">
      <c r="A1999" s="72">
        <v>44119</v>
      </c>
      <c r="B1999" s="73" t="s">
        <v>336</v>
      </c>
      <c r="C1999" s="74">
        <v>38</v>
      </c>
      <c r="D1999" s="73" t="s">
        <v>2363</v>
      </c>
      <c r="E1999" s="73" t="s">
        <v>245</v>
      </c>
      <c r="F1999" s="73" t="s">
        <v>2365</v>
      </c>
    </row>
    <row r="2000" spans="1:6" s="53" customFormat="1" x14ac:dyDescent="0.35">
      <c r="A2000" s="72">
        <v>44119</v>
      </c>
      <c r="B2000" s="73" t="s">
        <v>64</v>
      </c>
      <c r="C2000" s="74">
        <v>975.6</v>
      </c>
      <c r="D2000" s="73" t="s">
        <v>2363</v>
      </c>
      <c r="E2000" s="73" t="s">
        <v>245</v>
      </c>
      <c r="F2000" s="73" t="s">
        <v>2366</v>
      </c>
    </row>
    <row r="2001" spans="1:6" s="53" customFormat="1" x14ac:dyDescent="0.35">
      <c r="A2001" s="72">
        <v>44119</v>
      </c>
      <c r="B2001" s="73" t="s">
        <v>479</v>
      </c>
      <c r="C2001" s="74">
        <v>199.66</v>
      </c>
      <c r="D2001" s="73" t="s">
        <v>2370</v>
      </c>
      <c r="E2001" s="73" t="s">
        <v>245</v>
      </c>
      <c r="F2001" s="73" t="s">
        <v>2371</v>
      </c>
    </row>
    <row r="2002" spans="1:6" s="53" customFormat="1" x14ac:dyDescent="0.35">
      <c r="A2002" s="72">
        <v>44119</v>
      </c>
      <c r="B2002" s="73" t="s">
        <v>479</v>
      </c>
      <c r="C2002" s="74">
        <v>1672.41</v>
      </c>
      <c r="D2002" s="73" t="s">
        <v>2372</v>
      </c>
      <c r="E2002" s="73" t="s">
        <v>245</v>
      </c>
      <c r="F2002" s="73" t="s">
        <v>2373</v>
      </c>
    </row>
    <row r="2003" spans="1:6" s="53" customFormat="1" x14ac:dyDescent="0.35">
      <c r="A2003" s="72">
        <v>44119</v>
      </c>
      <c r="B2003" s="73" t="s">
        <v>509</v>
      </c>
      <c r="C2003" s="74">
        <v>3946.53</v>
      </c>
      <c r="D2003" s="73" t="s">
        <v>2374</v>
      </c>
      <c r="E2003" s="73" t="s">
        <v>245</v>
      </c>
      <c r="F2003" s="73">
        <v>9859867250</v>
      </c>
    </row>
    <row r="2004" spans="1:6" s="53" customFormat="1" x14ac:dyDescent="0.35">
      <c r="A2004" s="72">
        <v>44119</v>
      </c>
      <c r="B2004" s="73" t="s">
        <v>1035</v>
      </c>
      <c r="C2004" s="74">
        <v>8365.2999999999993</v>
      </c>
      <c r="D2004" s="73" t="s">
        <v>2375</v>
      </c>
      <c r="E2004" s="73" t="s">
        <v>245</v>
      </c>
      <c r="F2004" s="73">
        <v>11613</v>
      </c>
    </row>
    <row r="2005" spans="1:6" s="53" customFormat="1" x14ac:dyDescent="0.35">
      <c r="A2005" s="72">
        <v>44119</v>
      </c>
      <c r="B2005" s="73" t="s">
        <v>2381</v>
      </c>
      <c r="C2005" s="74">
        <v>173.85</v>
      </c>
      <c r="D2005" s="73" t="s">
        <v>2382</v>
      </c>
      <c r="E2005" s="73" t="s">
        <v>245</v>
      </c>
      <c r="F2005" s="73" t="s">
        <v>2383</v>
      </c>
    </row>
    <row r="2006" spans="1:6" s="53" customFormat="1" x14ac:dyDescent="0.35">
      <c r="A2006" s="72">
        <v>44119</v>
      </c>
      <c r="B2006" s="73" t="s">
        <v>2381</v>
      </c>
      <c r="C2006" s="74">
        <v>269.25</v>
      </c>
      <c r="D2006" s="73" t="s">
        <v>2382</v>
      </c>
      <c r="E2006" s="73" t="s">
        <v>245</v>
      </c>
      <c r="F2006" s="73" t="s">
        <v>2384</v>
      </c>
    </row>
    <row r="2007" spans="1:6" s="53" customFormat="1" x14ac:dyDescent="0.35">
      <c r="A2007" s="72">
        <v>44119</v>
      </c>
      <c r="B2007" s="73" t="s">
        <v>501</v>
      </c>
      <c r="C2007" s="74">
        <v>7040</v>
      </c>
      <c r="D2007" s="73" t="s">
        <v>2385</v>
      </c>
      <c r="E2007" s="73" t="s">
        <v>245</v>
      </c>
      <c r="F2007" s="73" t="s">
        <v>2386</v>
      </c>
    </row>
    <row r="2008" spans="1:6" s="53" customFormat="1" x14ac:dyDescent="0.35">
      <c r="A2008" s="72">
        <v>44119</v>
      </c>
      <c r="B2008" s="73" t="s">
        <v>504</v>
      </c>
      <c r="C2008" s="74">
        <v>286</v>
      </c>
      <c r="D2008" s="73" t="s">
        <v>1286</v>
      </c>
      <c r="E2008" s="73" t="s">
        <v>245</v>
      </c>
      <c r="F2008" s="73">
        <v>61448</v>
      </c>
    </row>
    <row r="2009" spans="1:6" s="53" customFormat="1" x14ac:dyDescent="0.35">
      <c r="A2009" s="72">
        <v>44119</v>
      </c>
      <c r="B2009" s="73" t="s">
        <v>504</v>
      </c>
      <c r="C2009" s="74">
        <v>139</v>
      </c>
      <c r="D2009" s="73" t="s">
        <v>1286</v>
      </c>
      <c r="E2009" s="73" t="s">
        <v>245</v>
      </c>
      <c r="F2009" s="73">
        <v>61288</v>
      </c>
    </row>
    <row r="2010" spans="1:6" s="53" customFormat="1" x14ac:dyDescent="0.35">
      <c r="A2010" s="72">
        <v>44119</v>
      </c>
      <c r="B2010" s="73" t="s">
        <v>717</v>
      </c>
      <c r="C2010" s="74">
        <v>2000</v>
      </c>
      <c r="D2010" s="73" t="s">
        <v>2387</v>
      </c>
      <c r="E2010" s="73" t="s">
        <v>245</v>
      </c>
      <c r="F2010" s="73">
        <v>3509</v>
      </c>
    </row>
    <row r="2011" spans="1:6" s="53" customFormat="1" x14ac:dyDescent="0.35">
      <c r="A2011" s="72">
        <v>44119</v>
      </c>
      <c r="B2011" s="73" t="s">
        <v>717</v>
      </c>
      <c r="C2011" s="74">
        <v>6309.97</v>
      </c>
      <c r="D2011" s="73" t="s">
        <v>2388</v>
      </c>
      <c r="E2011" s="73" t="s">
        <v>245</v>
      </c>
      <c r="F2011" s="73">
        <v>3483</v>
      </c>
    </row>
    <row r="2012" spans="1:6" s="53" customFormat="1" x14ac:dyDescent="0.35">
      <c r="A2012" s="72">
        <v>44123</v>
      </c>
      <c r="B2012" s="73" t="s">
        <v>2165</v>
      </c>
      <c r="C2012" s="74">
        <v>15000</v>
      </c>
      <c r="D2012" s="73" t="s">
        <v>2160</v>
      </c>
      <c r="E2012" s="73" t="s">
        <v>322</v>
      </c>
      <c r="F2012" s="73" t="s">
        <v>2166</v>
      </c>
    </row>
    <row r="2013" spans="1:6" s="53" customFormat="1" x14ac:dyDescent="0.35">
      <c r="A2013" s="72">
        <v>44123</v>
      </c>
      <c r="B2013" s="73" t="s">
        <v>2170</v>
      </c>
      <c r="C2013" s="74">
        <v>20000</v>
      </c>
      <c r="D2013" s="73" t="s">
        <v>2160</v>
      </c>
      <c r="E2013" s="73" t="s">
        <v>322</v>
      </c>
      <c r="F2013" s="73" t="s">
        <v>2171</v>
      </c>
    </row>
    <row r="2014" spans="1:6" s="53" customFormat="1" x14ac:dyDescent="0.35">
      <c r="A2014" s="72">
        <v>44126</v>
      </c>
      <c r="B2014" s="73" t="s">
        <v>497</v>
      </c>
      <c r="C2014" s="74">
        <v>290.10000000000002</v>
      </c>
      <c r="D2014" s="73" t="s">
        <v>1299</v>
      </c>
      <c r="E2014" s="26" t="s">
        <v>1143</v>
      </c>
      <c r="F2014" s="73" t="s">
        <v>1300</v>
      </c>
    </row>
    <row r="2015" spans="1:6" s="53" customFormat="1" x14ac:dyDescent="0.35">
      <c r="A2015" s="72">
        <v>44126</v>
      </c>
      <c r="B2015" s="73" t="s">
        <v>565</v>
      </c>
      <c r="C2015" s="74">
        <v>10.39</v>
      </c>
      <c r="D2015" s="73" t="s">
        <v>517</v>
      </c>
      <c r="E2015" s="26" t="s">
        <v>1143</v>
      </c>
      <c r="F2015" s="73" t="s">
        <v>1301</v>
      </c>
    </row>
    <row r="2016" spans="1:6" s="53" customFormat="1" x14ac:dyDescent="0.35">
      <c r="A2016" s="72">
        <v>44126</v>
      </c>
      <c r="B2016" s="73" t="s">
        <v>497</v>
      </c>
      <c r="C2016" s="74">
        <v>62.32</v>
      </c>
      <c r="D2016" s="73" t="s">
        <v>517</v>
      </c>
      <c r="E2016" s="26" t="s">
        <v>1143</v>
      </c>
      <c r="F2016" s="73" t="s">
        <v>1302</v>
      </c>
    </row>
    <row r="2017" spans="1:6" s="53" customFormat="1" x14ac:dyDescent="0.35">
      <c r="A2017" s="72">
        <v>44126</v>
      </c>
      <c r="B2017" s="73" t="s">
        <v>497</v>
      </c>
      <c r="C2017" s="74">
        <v>100.59</v>
      </c>
      <c r="D2017" s="73" t="s">
        <v>517</v>
      </c>
      <c r="E2017" s="26" t="s">
        <v>1143</v>
      </c>
      <c r="F2017" s="73" t="s">
        <v>1303</v>
      </c>
    </row>
    <row r="2018" spans="1:6" s="53" customFormat="1" x14ac:dyDescent="0.35">
      <c r="A2018" s="72">
        <v>44126</v>
      </c>
      <c r="B2018" s="73" t="s">
        <v>497</v>
      </c>
      <c r="C2018" s="74">
        <v>11.36</v>
      </c>
      <c r="D2018" s="73" t="s">
        <v>517</v>
      </c>
      <c r="E2018" s="26" t="s">
        <v>1143</v>
      </c>
      <c r="F2018" s="73" t="s">
        <v>1304</v>
      </c>
    </row>
    <row r="2019" spans="1:6" s="53" customFormat="1" x14ac:dyDescent="0.35">
      <c r="A2019" s="72">
        <v>44126</v>
      </c>
      <c r="B2019" s="73" t="s">
        <v>1336</v>
      </c>
      <c r="C2019" s="74">
        <v>180000</v>
      </c>
      <c r="D2019" s="73" t="s">
        <v>1337</v>
      </c>
      <c r="E2019" s="73" t="s">
        <v>322</v>
      </c>
      <c r="F2019" s="73" t="s">
        <v>1338</v>
      </c>
    </row>
    <row r="2020" spans="1:6" s="53" customFormat="1" x14ac:dyDescent="0.35">
      <c r="A2020" s="72">
        <v>44126</v>
      </c>
      <c r="B2020" s="73" t="s">
        <v>1339</v>
      </c>
      <c r="C2020" s="74">
        <v>900</v>
      </c>
      <c r="D2020" s="73" t="s">
        <v>1340</v>
      </c>
      <c r="E2020" s="73" t="s">
        <v>322</v>
      </c>
      <c r="F2020" s="73" t="s">
        <v>1341</v>
      </c>
    </row>
    <row r="2021" spans="1:6" s="53" customFormat="1" x14ac:dyDescent="0.35">
      <c r="A2021" s="72">
        <v>44126</v>
      </c>
      <c r="B2021" s="73" t="s">
        <v>2157</v>
      </c>
      <c r="C2021" s="74">
        <v>20.399999999999999</v>
      </c>
      <c r="D2021" s="73" t="s">
        <v>2158</v>
      </c>
      <c r="E2021" s="73" t="s">
        <v>322</v>
      </c>
      <c r="F2021" s="73" t="s">
        <v>2159</v>
      </c>
    </row>
    <row r="2022" spans="1:6" s="53" customFormat="1" x14ac:dyDescent="0.35">
      <c r="A2022" s="72">
        <v>44126</v>
      </c>
      <c r="B2022" s="73" t="s">
        <v>2181</v>
      </c>
      <c r="C2022" s="74">
        <v>50000</v>
      </c>
      <c r="D2022" s="73" t="s">
        <v>2160</v>
      </c>
      <c r="E2022" s="73" t="s">
        <v>322</v>
      </c>
      <c r="F2022" s="73" t="s">
        <v>2182</v>
      </c>
    </row>
    <row r="2023" spans="1:6" s="53" customFormat="1" x14ac:dyDescent="0.35">
      <c r="A2023" s="72">
        <v>44126</v>
      </c>
      <c r="B2023" s="73" t="s">
        <v>2183</v>
      </c>
      <c r="C2023" s="74">
        <v>100000</v>
      </c>
      <c r="D2023" s="73" t="s">
        <v>2160</v>
      </c>
      <c r="E2023" s="73" t="s">
        <v>322</v>
      </c>
      <c r="F2023" s="73" t="s">
        <v>2184</v>
      </c>
    </row>
    <row r="2024" spans="1:6" s="53" customFormat="1" x14ac:dyDescent="0.35">
      <c r="A2024" s="72">
        <v>44126</v>
      </c>
      <c r="B2024" s="73" t="s">
        <v>722</v>
      </c>
      <c r="C2024" s="74">
        <v>4337.5</v>
      </c>
      <c r="D2024" s="73" t="s">
        <v>2198</v>
      </c>
      <c r="E2024" s="73" t="s">
        <v>249</v>
      </c>
      <c r="F2024" s="73">
        <v>74759</v>
      </c>
    </row>
    <row r="2025" spans="1:6" s="53" customFormat="1" x14ac:dyDescent="0.35">
      <c r="A2025" s="72">
        <v>44126</v>
      </c>
      <c r="B2025" s="73" t="s">
        <v>1120</v>
      </c>
      <c r="C2025" s="74">
        <v>7200</v>
      </c>
      <c r="D2025" s="73" t="s">
        <v>1121</v>
      </c>
      <c r="E2025" s="73" t="s">
        <v>249</v>
      </c>
      <c r="F2025" s="73" t="s">
        <v>2200</v>
      </c>
    </row>
    <row r="2026" spans="1:6" s="53" customFormat="1" x14ac:dyDescent="0.35">
      <c r="A2026" s="72">
        <v>44126</v>
      </c>
      <c r="B2026" s="73" t="s">
        <v>1042</v>
      </c>
      <c r="C2026" s="74">
        <v>822.4</v>
      </c>
      <c r="D2026" s="73" t="s">
        <v>2204</v>
      </c>
      <c r="E2026" s="73" t="s">
        <v>684</v>
      </c>
      <c r="F2026" s="73">
        <v>24194498</v>
      </c>
    </row>
    <row r="2027" spans="1:6" s="53" customFormat="1" x14ac:dyDescent="0.35">
      <c r="A2027" s="72">
        <v>44126</v>
      </c>
      <c r="B2027" s="73" t="s">
        <v>1042</v>
      </c>
      <c r="C2027" s="74">
        <v>822.4</v>
      </c>
      <c r="D2027" s="73" t="s">
        <v>2204</v>
      </c>
      <c r="E2027" s="73" t="s">
        <v>684</v>
      </c>
      <c r="F2027" s="73">
        <v>24166806</v>
      </c>
    </row>
    <row r="2028" spans="1:6" s="53" customFormat="1" x14ac:dyDescent="0.35">
      <c r="A2028" s="72">
        <v>44126</v>
      </c>
      <c r="B2028" s="73" t="s">
        <v>1042</v>
      </c>
      <c r="C2028" s="74">
        <v>956.04</v>
      </c>
      <c r="D2028" s="73" t="s">
        <v>2204</v>
      </c>
      <c r="E2028" s="73" t="s">
        <v>684</v>
      </c>
      <c r="F2028" s="73">
        <v>24131865</v>
      </c>
    </row>
    <row r="2029" spans="1:6" s="53" customFormat="1" x14ac:dyDescent="0.35">
      <c r="A2029" s="72">
        <v>44126</v>
      </c>
      <c r="B2029" s="73" t="s">
        <v>22</v>
      </c>
      <c r="C2029" s="74">
        <v>84.45</v>
      </c>
      <c r="D2029" s="73" t="s">
        <v>517</v>
      </c>
      <c r="E2029" s="73" t="s">
        <v>684</v>
      </c>
      <c r="F2029" s="73" t="s">
        <v>2205</v>
      </c>
    </row>
    <row r="2030" spans="1:6" s="53" customFormat="1" x14ac:dyDescent="0.35">
      <c r="A2030" s="72">
        <v>44126</v>
      </c>
      <c r="B2030" s="73" t="s">
        <v>1002</v>
      </c>
      <c r="C2030" s="74">
        <v>86</v>
      </c>
      <c r="D2030" s="73" t="s">
        <v>2206</v>
      </c>
      <c r="E2030" s="73" t="s">
        <v>684</v>
      </c>
      <c r="F2030" s="73">
        <v>53702</v>
      </c>
    </row>
    <row r="2031" spans="1:6" s="53" customFormat="1" x14ac:dyDescent="0.35">
      <c r="A2031" s="72">
        <v>44126</v>
      </c>
      <c r="B2031" s="73" t="s">
        <v>13</v>
      </c>
      <c r="C2031" s="74">
        <v>229.99</v>
      </c>
      <c r="D2031" s="73" t="s">
        <v>517</v>
      </c>
      <c r="E2031" s="73" t="s">
        <v>684</v>
      </c>
      <c r="F2031" s="73" t="s">
        <v>2209</v>
      </c>
    </row>
    <row r="2032" spans="1:6" s="53" customFormat="1" x14ac:dyDescent="0.35">
      <c r="A2032" s="72">
        <v>44126</v>
      </c>
      <c r="B2032" s="73" t="s">
        <v>13</v>
      </c>
      <c r="C2032" s="74">
        <v>229.99</v>
      </c>
      <c r="D2032" s="73" t="s">
        <v>517</v>
      </c>
      <c r="E2032" s="73" t="s">
        <v>684</v>
      </c>
      <c r="F2032" s="73" t="s">
        <v>2210</v>
      </c>
    </row>
    <row r="2033" spans="1:6" s="53" customFormat="1" x14ac:dyDescent="0.35">
      <c r="A2033" s="72">
        <v>44126</v>
      </c>
      <c r="B2033" s="73" t="s">
        <v>1002</v>
      </c>
      <c r="C2033" s="74">
        <v>472</v>
      </c>
      <c r="D2033" s="73" t="s">
        <v>2206</v>
      </c>
      <c r="E2033" s="73" t="s">
        <v>684</v>
      </c>
      <c r="F2033" s="73">
        <v>52990</v>
      </c>
    </row>
    <row r="2034" spans="1:6" s="53" customFormat="1" x14ac:dyDescent="0.35">
      <c r="A2034" s="72">
        <v>44126</v>
      </c>
      <c r="B2034" s="73" t="s">
        <v>21</v>
      </c>
      <c r="C2034" s="74">
        <v>2200</v>
      </c>
      <c r="D2034" s="73" t="s">
        <v>2213</v>
      </c>
      <c r="E2034" s="73" t="s">
        <v>684</v>
      </c>
      <c r="F2034" s="73" t="s">
        <v>2214</v>
      </c>
    </row>
    <row r="2035" spans="1:6" s="53" customFormat="1" x14ac:dyDescent="0.35">
      <c r="A2035" s="72">
        <v>44126</v>
      </c>
      <c r="B2035" s="73" t="s">
        <v>2215</v>
      </c>
      <c r="C2035" s="74">
        <v>6568.97</v>
      </c>
      <c r="D2035" s="73" t="s">
        <v>2216</v>
      </c>
      <c r="E2035" s="73" t="s">
        <v>684</v>
      </c>
      <c r="F2035" s="73">
        <v>76407</v>
      </c>
    </row>
    <row r="2036" spans="1:6" s="53" customFormat="1" x14ac:dyDescent="0.35">
      <c r="A2036" s="72">
        <v>44126</v>
      </c>
      <c r="B2036" s="73" t="s">
        <v>2215</v>
      </c>
      <c r="C2036" s="74">
        <v>7858</v>
      </c>
      <c r="D2036" s="73" t="s">
        <v>2217</v>
      </c>
      <c r="E2036" s="73" t="s">
        <v>684</v>
      </c>
      <c r="F2036" s="73">
        <v>76408</v>
      </c>
    </row>
    <row r="2037" spans="1:6" s="53" customFormat="1" x14ac:dyDescent="0.35">
      <c r="A2037" s="72">
        <v>44126</v>
      </c>
      <c r="B2037" s="73" t="s">
        <v>2215</v>
      </c>
      <c r="C2037" s="74">
        <v>18000</v>
      </c>
      <c r="D2037" s="73" t="s">
        <v>2220</v>
      </c>
      <c r="E2037" s="73" t="s">
        <v>684</v>
      </c>
      <c r="F2037" s="73">
        <v>76403</v>
      </c>
    </row>
    <row r="2038" spans="1:6" s="53" customFormat="1" x14ac:dyDescent="0.35">
      <c r="A2038" s="72">
        <v>44126</v>
      </c>
      <c r="B2038" s="73" t="s">
        <v>2232</v>
      </c>
      <c r="C2038" s="74">
        <v>118.95</v>
      </c>
      <c r="D2038" s="73" t="s">
        <v>2233</v>
      </c>
      <c r="E2038" s="26" t="s">
        <v>259</v>
      </c>
      <c r="F2038" s="73" t="s">
        <v>2234</v>
      </c>
    </row>
    <row r="2039" spans="1:6" s="53" customFormat="1" x14ac:dyDescent="0.35">
      <c r="A2039" s="72">
        <v>44126</v>
      </c>
      <c r="B2039" s="73" t="s">
        <v>13</v>
      </c>
      <c r="C2039" s="74">
        <v>197.12</v>
      </c>
      <c r="D2039" s="73" t="s">
        <v>517</v>
      </c>
      <c r="E2039" s="73" t="s">
        <v>683</v>
      </c>
      <c r="F2039" s="73" t="s">
        <v>2243</v>
      </c>
    </row>
    <row r="2040" spans="1:6" s="53" customFormat="1" x14ac:dyDescent="0.35">
      <c r="A2040" s="72">
        <v>44126</v>
      </c>
      <c r="B2040" s="73" t="s">
        <v>13</v>
      </c>
      <c r="C2040" s="74">
        <v>272.32</v>
      </c>
      <c r="D2040" s="73" t="s">
        <v>517</v>
      </c>
      <c r="E2040" s="73" t="s">
        <v>683</v>
      </c>
      <c r="F2040" s="73" t="s">
        <v>2244</v>
      </c>
    </row>
    <row r="2041" spans="1:6" s="53" customFormat="1" x14ac:dyDescent="0.35">
      <c r="A2041" s="72">
        <v>44126</v>
      </c>
      <c r="B2041" s="73" t="s">
        <v>2215</v>
      </c>
      <c r="C2041" s="74">
        <v>18000</v>
      </c>
      <c r="D2041" s="73" t="s">
        <v>2248</v>
      </c>
      <c r="E2041" s="73" t="s">
        <v>683</v>
      </c>
      <c r="F2041" s="73">
        <v>76404</v>
      </c>
    </row>
    <row r="2042" spans="1:6" s="53" customFormat="1" x14ac:dyDescent="0.35">
      <c r="A2042" s="72">
        <v>44126</v>
      </c>
      <c r="B2042" s="73" t="s">
        <v>920</v>
      </c>
      <c r="C2042" s="74">
        <v>2750.08</v>
      </c>
      <c r="D2042" s="73" t="s">
        <v>1084</v>
      </c>
      <c r="E2042" s="73" t="s">
        <v>252</v>
      </c>
      <c r="F2042" s="73" t="s">
        <v>2249</v>
      </c>
    </row>
    <row r="2043" spans="1:6" s="53" customFormat="1" x14ac:dyDescent="0.35">
      <c r="A2043" s="72">
        <v>44126</v>
      </c>
      <c r="B2043" s="73" t="s">
        <v>920</v>
      </c>
      <c r="C2043" s="74">
        <v>3437.6</v>
      </c>
      <c r="D2043" s="73" t="s">
        <v>1084</v>
      </c>
      <c r="E2043" s="73" t="s">
        <v>252</v>
      </c>
      <c r="F2043" s="73" t="s">
        <v>2252</v>
      </c>
    </row>
    <row r="2044" spans="1:6" s="53" customFormat="1" x14ac:dyDescent="0.35">
      <c r="A2044" s="72">
        <v>44126</v>
      </c>
      <c r="B2044" s="73" t="s">
        <v>547</v>
      </c>
      <c r="C2044" s="74">
        <v>200</v>
      </c>
      <c r="D2044" s="73" t="s">
        <v>2265</v>
      </c>
      <c r="E2044" s="73" t="s">
        <v>318</v>
      </c>
      <c r="F2044" s="73" t="s">
        <v>2266</v>
      </c>
    </row>
    <row r="2045" spans="1:6" s="53" customFormat="1" x14ac:dyDescent="0.35">
      <c r="A2045" s="72">
        <v>44126</v>
      </c>
      <c r="B2045" s="73" t="s">
        <v>13</v>
      </c>
      <c r="C2045" s="74">
        <v>221.94</v>
      </c>
      <c r="D2045" s="73" t="s">
        <v>2297</v>
      </c>
      <c r="E2045" s="73" t="s">
        <v>318</v>
      </c>
      <c r="F2045" s="73">
        <v>6199453</v>
      </c>
    </row>
    <row r="2046" spans="1:6" s="53" customFormat="1" x14ac:dyDescent="0.35">
      <c r="A2046" s="72">
        <v>44126</v>
      </c>
      <c r="B2046" s="73" t="s">
        <v>13</v>
      </c>
      <c r="C2046" s="74">
        <v>31.78</v>
      </c>
      <c r="D2046" s="73" t="s">
        <v>517</v>
      </c>
      <c r="E2046" s="73" t="s">
        <v>2298</v>
      </c>
      <c r="F2046" s="73" t="s">
        <v>2299</v>
      </c>
    </row>
    <row r="2047" spans="1:6" s="53" customFormat="1" x14ac:dyDescent="0.35">
      <c r="A2047" s="72">
        <v>44126</v>
      </c>
      <c r="B2047" s="73" t="s">
        <v>497</v>
      </c>
      <c r="C2047" s="74">
        <v>47.94</v>
      </c>
      <c r="D2047" s="73" t="s">
        <v>2300</v>
      </c>
      <c r="E2047" s="73" t="s">
        <v>2298</v>
      </c>
      <c r="F2047" s="73" t="s">
        <v>2301</v>
      </c>
    </row>
    <row r="2048" spans="1:6" s="53" customFormat="1" x14ac:dyDescent="0.35">
      <c r="A2048" s="72">
        <v>44126</v>
      </c>
      <c r="B2048" s="73" t="s">
        <v>13</v>
      </c>
      <c r="C2048" s="74">
        <v>51.53</v>
      </c>
      <c r="D2048" s="73" t="s">
        <v>517</v>
      </c>
      <c r="E2048" s="73" t="s">
        <v>2298</v>
      </c>
      <c r="F2048" s="73" t="s">
        <v>2302</v>
      </c>
    </row>
    <row r="2049" spans="1:6" s="53" customFormat="1" x14ac:dyDescent="0.35">
      <c r="A2049" s="72">
        <v>44126</v>
      </c>
      <c r="B2049" s="73" t="s">
        <v>13</v>
      </c>
      <c r="C2049" s="74">
        <v>68.760000000000005</v>
      </c>
      <c r="D2049" s="73" t="s">
        <v>293</v>
      </c>
      <c r="E2049" s="73" t="s">
        <v>2298</v>
      </c>
      <c r="F2049" s="73" t="s">
        <v>2303</v>
      </c>
    </row>
    <row r="2050" spans="1:6" s="53" customFormat="1" x14ac:dyDescent="0.35">
      <c r="A2050" s="72">
        <v>44126</v>
      </c>
      <c r="B2050" s="73" t="s">
        <v>13</v>
      </c>
      <c r="C2050" s="74">
        <v>271.52</v>
      </c>
      <c r="D2050" s="73" t="s">
        <v>293</v>
      </c>
      <c r="E2050" s="73" t="s">
        <v>2298</v>
      </c>
      <c r="F2050" s="73" t="s">
        <v>2304</v>
      </c>
    </row>
    <row r="2051" spans="1:6" s="53" customFormat="1" x14ac:dyDescent="0.35">
      <c r="A2051" s="72">
        <v>44126</v>
      </c>
      <c r="B2051" s="73" t="s">
        <v>907</v>
      </c>
      <c r="C2051" s="74">
        <v>1298.33</v>
      </c>
      <c r="D2051" s="73" t="s">
        <v>1223</v>
      </c>
      <c r="E2051" s="73" t="s">
        <v>250</v>
      </c>
      <c r="F2051" s="73">
        <v>56465417</v>
      </c>
    </row>
    <row r="2052" spans="1:6" s="53" customFormat="1" x14ac:dyDescent="0.35">
      <c r="A2052" s="72">
        <v>44126</v>
      </c>
      <c r="B2052" s="73" t="s">
        <v>907</v>
      </c>
      <c r="C2052" s="74">
        <v>1315.88</v>
      </c>
      <c r="D2052" s="73" t="s">
        <v>1223</v>
      </c>
      <c r="E2052" s="73" t="s">
        <v>250</v>
      </c>
      <c r="F2052" s="73">
        <v>56429783</v>
      </c>
    </row>
    <row r="2053" spans="1:6" s="53" customFormat="1" x14ac:dyDescent="0.35">
      <c r="A2053" s="72">
        <v>44126</v>
      </c>
      <c r="B2053" s="73" t="s">
        <v>563</v>
      </c>
      <c r="C2053" s="74">
        <v>1680</v>
      </c>
      <c r="D2053" s="73" t="s">
        <v>771</v>
      </c>
      <c r="E2053" s="73" t="s">
        <v>250</v>
      </c>
      <c r="F2053" s="73">
        <v>56395651</v>
      </c>
    </row>
    <row r="2054" spans="1:6" s="53" customFormat="1" x14ac:dyDescent="0.35">
      <c r="A2054" s="72">
        <v>44126</v>
      </c>
      <c r="B2054" s="73" t="s">
        <v>563</v>
      </c>
      <c r="C2054" s="74">
        <v>1680</v>
      </c>
      <c r="D2054" s="73" t="s">
        <v>771</v>
      </c>
      <c r="E2054" s="73" t="s">
        <v>250</v>
      </c>
      <c r="F2054" s="73">
        <v>56430492</v>
      </c>
    </row>
    <row r="2055" spans="1:6" s="53" customFormat="1" x14ac:dyDescent="0.35">
      <c r="A2055" s="72">
        <v>44126</v>
      </c>
      <c r="B2055" s="73" t="s">
        <v>563</v>
      </c>
      <c r="C2055" s="74">
        <v>1680</v>
      </c>
      <c r="D2055" s="73" t="s">
        <v>771</v>
      </c>
      <c r="E2055" s="73" t="s">
        <v>250</v>
      </c>
      <c r="F2055" s="73">
        <v>56466016</v>
      </c>
    </row>
    <row r="2056" spans="1:6" s="53" customFormat="1" x14ac:dyDescent="0.35">
      <c r="A2056" s="72">
        <v>44126</v>
      </c>
      <c r="B2056" s="73" t="s">
        <v>2311</v>
      </c>
      <c r="C2056" s="74">
        <v>225</v>
      </c>
      <c r="D2056" s="73" t="s">
        <v>2312</v>
      </c>
      <c r="E2056" s="73" t="s">
        <v>2313</v>
      </c>
      <c r="F2056" s="73" t="s">
        <v>2315</v>
      </c>
    </row>
    <row r="2057" spans="1:6" s="53" customFormat="1" x14ac:dyDescent="0.35">
      <c r="A2057" s="72">
        <v>44126</v>
      </c>
      <c r="B2057" s="73" t="s">
        <v>2321</v>
      </c>
      <c r="C2057" s="74">
        <v>3850</v>
      </c>
      <c r="D2057" s="73" t="s">
        <v>2322</v>
      </c>
      <c r="E2057" s="73" t="s">
        <v>2313</v>
      </c>
      <c r="F2057" s="73" t="s">
        <v>2323</v>
      </c>
    </row>
    <row r="2058" spans="1:6" s="53" customFormat="1" x14ac:dyDescent="0.35">
      <c r="A2058" s="72">
        <v>44126</v>
      </c>
      <c r="B2058" s="73" t="s">
        <v>900</v>
      </c>
      <c r="C2058" s="74">
        <v>1585.95</v>
      </c>
      <c r="D2058" s="73" t="s">
        <v>2324</v>
      </c>
      <c r="E2058" s="73" t="s">
        <v>159</v>
      </c>
      <c r="F2058" s="73">
        <v>1021891</v>
      </c>
    </row>
    <row r="2059" spans="1:6" s="53" customFormat="1" x14ac:dyDescent="0.35">
      <c r="A2059" s="72">
        <v>44126</v>
      </c>
      <c r="B2059" s="73" t="s">
        <v>2215</v>
      </c>
      <c r="C2059" s="74">
        <v>3248.63</v>
      </c>
      <c r="D2059" s="73" t="s">
        <v>2325</v>
      </c>
      <c r="E2059" s="73" t="s">
        <v>159</v>
      </c>
      <c r="F2059" s="73">
        <v>76406</v>
      </c>
    </row>
    <row r="2060" spans="1:6" s="53" customFormat="1" x14ac:dyDescent="0.35">
      <c r="A2060" s="72">
        <v>44126</v>
      </c>
      <c r="B2060" s="73" t="s">
        <v>2326</v>
      </c>
      <c r="C2060" s="74">
        <v>3400</v>
      </c>
      <c r="D2060" s="73" t="s">
        <v>2327</v>
      </c>
      <c r="E2060" s="73" t="s">
        <v>159</v>
      </c>
      <c r="F2060" s="73" t="s">
        <v>2328</v>
      </c>
    </row>
    <row r="2061" spans="1:6" s="53" customFormat="1" x14ac:dyDescent="0.35">
      <c r="A2061" s="72">
        <v>44126</v>
      </c>
      <c r="B2061" s="73" t="s">
        <v>2215</v>
      </c>
      <c r="C2061" s="74">
        <v>4000</v>
      </c>
      <c r="D2061" s="73" t="s">
        <v>2331</v>
      </c>
      <c r="E2061" s="73" t="s">
        <v>159</v>
      </c>
      <c r="F2061" s="73">
        <v>76401</v>
      </c>
    </row>
    <row r="2062" spans="1:6" s="53" customFormat="1" x14ac:dyDescent="0.35">
      <c r="A2062" s="72">
        <v>44126</v>
      </c>
      <c r="B2062" s="73" t="s">
        <v>2215</v>
      </c>
      <c r="C2062" s="74">
        <v>5259.66</v>
      </c>
      <c r="D2062" s="73" t="s">
        <v>2331</v>
      </c>
      <c r="E2062" s="73" t="s">
        <v>159</v>
      </c>
      <c r="F2062" s="73">
        <v>76401</v>
      </c>
    </row>
    <row r="2063" spans="1:6" s="53" customFormat="1" x14ac:dyDescent="0.35">
      <c r="A2063" s="72">
        <v>44126</v>
      </c>
      <c r="B2063" s="73" t="s">
        <v>2215</v>
      </c>
      <c r="C2063" s="74">
        <v>150027.06</v>
      </c>
      <c r="D2063" s="73" t="s">
        <v>2336</v>
      </c>
      <c r="E2063" s="73" t="s">
        <v>159</v>
      </c>
      <c r="F2063" s="73">
        <v>76400</v>
      </c>
    </row>
    <row r="2064" spans="1:6" s="53" customFormat="1" x14ac:dyDescent="0.35">
      <c r="A2064" s="72">
        <v>44126</v>
      </c>
      <c r="B2064" s="73" t="s">
        <v>1266</v>
      </c>
      <c r="C2064" s="74">
        <v>2707404.58</v>
      </c>
      <c r="D2064" s="73" t="s">
        <v>1267</v>
      </c>
      <c r="E2064" s="73" t="s">
        <v>159</v>
      </c>
      <c r="F2064" s="73" t="s">
        <v>2338</v>
      </c>
    </row>
    <row r="2065" spans="1:6" s="53" customFormat="1" x14ac:dyDescent="0.35">
      <c r="A2065" s="72">
        <v>44126</v>
      </c>
      <c r="B2065" s="73" t="s">
        <v>77</v>
      </c>
      <c r="C2065" s="74">
        <v>5733</v>
      </c>
      <c r="D2065" s="73" t="s">
        <v>2346</v>
      </c>
      <c r="E2065" s="73" t="s">
        <v>159</v>
      </c>
      <c r="F2065" s="73" t="s">
        <v>2347</v>
      </c>
    </row>
    <row r="2066" spans="1:6" s="53" customFormat="1" x14ac:dyDescent="0.35">
      <c r="A2066" s="72">
        <v>44126</v>
      </c>
      <c r="B2066" s="73" t="s">
        <v>2340</v>
      </c>
      <c r="C2066" s="74">
        <f>434.85-167.25</f>
        <v>267.60000000000002</v>
      </c>
      <c r="D2066" s="73" t="s">
        <v>2341</v>
      </c>
      <c r="E2066" s="73" t="s">
        <v>159</v>
      </c>
      <c r="F2066" s="73" t="s">
        <v>2349</v>
      </c>
    </row>
    <row r="2067" spans="1:6" s="53" customFormat="1" x14ac:dyDescent="0.35">
      <c r="A2067" s="72">
        <v>44126</v>
      </c>
      <c r="B2067" s="73" t="s">
        <v>13</v>
      </c>
      <c r="C2067" s="74">
        <v>206.77</v>
      </c>
      <c r="D2067" s="73" t="s">
        <v>2357</v>
      </c>
      <c r="E2067" s="73" t="s">
        <v>245</v>
      </c>
      <c r="F2067" s="73" t="s">
        <v>2358</v>
      </c>
    </row>
    <row r="2068" spans="1:6" s="53" customFormat="1" x14ac:dyDescent="0.35">
      <c r="A2068" s="72">
        <v>44126</v>
      </c>
      <c r="B2068" s="73" t="s">
        <v>13</v>
      </c>
      <c r="C2068" s="74">
        <v>103.71</v>
      </c>
      <c r="D2068" s="73" t="s">
        <v>2359</v>
      </c>
      <c r="E2068" s="73" t="s">
        <v>245</v>
      </c>
      <c r="F2068" s="73" t="s">
        <v>2360</v>
      </c>
    </row>
    <row r="2069" spans="1:6" s="53" customFormat="1" x14ac:dyDescent="0.35">
      <c r="A2069" s="72">
        <v>44126</v>
      </c>
      <c r="B2069" s="73" t="s">
        <v>716</v>
      </c>
      <c r="C2069" s="74">
        <v>125.71</v>
      </c>
      <c r="D2069" s="73" t="s">
        <v>2382</v>
      </c>
      <c r="E2069" s="73" t="s">
        <v>245</v>
      </c>
      <c r="F2069" s="73">
        <v>171820</v>
      </c>
    </row>
    <row r="2070" spans="1:6" s="53" customFormat="1" x14ac:dyDescent="0.35">
      <c r="A2070" s="72">
        <v>44130</v>
      </c>
      <c r="B2070" s="73" t="s">
        <v>2367</v>
      </c>
      <c r="C2070" s="74">
        <v>137.22999999999999</v>
      </c>
      <c r="D2070" s="73" t="s">
        <v>2368</v>
      </c>
      <c r="E2070" s="73" t="s">
        <v>245</v>
      </c>
      <c r="F2070" s="73" t="s">
        <v>2369</v>
      </c>
    </row>
    <row r="2071" spans="1:6" s="53" customFormat="1" x14ac:dyDescent="0.35">
      <c r="A2071" s="72">
        <v>44133</v>
      </c>
      <c r="B2071" s="73" t="s">
        <v>1293</v>
      </c>
      <c r="C2071" s="74">
        <v>636</v>
      </c>
      <c r="D2071" s="73" t="s">
        <v>1294</v>
      </c>
      <c r="E2071" s="26" t="s">
        <v>1143</v>
      </c>
      <c r="F2071" s="73" t="s">
        <v>1295</v>
      </c>
    </row>
    <row r="2072" spans="1:6" s="53" customFormat="1" x14ac:dyDescent="0.35">
      <c r="A2072" s="72">
        <v>44133</v>
      </c>
      <c r="B2072" s="73" t="s">
        <v>1293</v>
      </c>
      <c r="C2072" s="74">
        <v>1920.72</v>
      </c>
      <c r="D2072" s="73" t="s">
        <v>1294</v>
      </c>
      <c r="E2072" s="26" t="s">
        <v>1143</v>
      </c>
      <c r="F2072" s="73" t="s">
        <v>1296</v>
      </c>
    </row>
    <row r="2073" spans="1:6" s="53" customFormat="1" x14ac:dyDescent="0.35">
      <c r="A2073" s="72">
        <v>44133</v>
      </c>
      <c r="B2073" s="73" t="s">
        <v>1042</v>
      </c>
      <c r="C2073" s="74">
        <v>796.8</v>
      </c>
      <c r="D2073" s="73" t="s">
        <v>1305</v>
      </c>
      <c r="E2073" s="26" t="s">
        <v>1143</v>
      </c>
      <c r="F2073" s="73">
        <v>24312898</v>
      </c>
    </row>
    <row r="2074" spans="1:6" s="53" customFormat="1" x14ac:dyDescent="0.35">
      <c r="A2074" s="72">
        <v>44133</v>
      </c>
      <c r="B2074" s="73" t="s">
        <v>1042</v>
      </c>
      <c r="C2074" s="74">
        <v>1193.6300000000001</v>
      </c>
      <c r="D2074" s="73" t="s">
        <v>1307</v>
      </c>
      <c r="E2074" s="26" t="s">
        <v>1143</v>
      </c>
      <c r="F2074" s="73">
        <v>24338726</v>
      </c>
    </row>
    <row r="2075" spans="1:6" s="53" customFormat="1" x14ac:dyDescent="0.35">
      <c r="A2075" s="72">
        <v>44133</v>
      </c>
      <c r="B2075" s="73" t="s">
        <v>1042</v>
      </c>
      <c r="C2075" s="74">
        <v>1198.24</v>
      </c>
      <c r="D2075" s="73" t="s">
        <v>1307</v>
      </c>
      <c r="E2075" s="26" t="s">
        <v>1143</v>
      </c>
      <c r="F2075" s="73">
        <v>24312901</v>
      </c>
    </row>
    <row r="2076" spans="1:6" s="53" customFormat="1" x14ac:dyDescent="0.35">
      <c r="A2076" s="72">
        <v>44133</v>
      </c>
      <c r="B2076" s="73" t="s">
        <v>1042</v>
      </c>
      <c r="C2076" s="74">
        <v>2051.5700000000002</v>
      </c>
      <c r="D2076" s="73" t="s">
        <v>1306</v>
      </c>
      <c r="E2076" s="26" t="s">
        <v>1143</v>
      </c>
      <c r="F2076" s="73">
        <v>24194477</v>
      </c>
    </row>
    <row r="2077" spans="1:6" s="53" customFormat="1" x14ac:dyDescent="0.35">
      <c r="A2077" s="72">
        <v>44133</v>
      </c>
      <c r="B2077" s="73" t="s">
        <v>1042</v>
      </c>
      <c r="C2077" s="74">
        <v>2289.08</v>
      </c>
      <c r="D2077" s="73" t="s">
        <v>1305</v>
      </c>
      <c r="E2077" s="26" t="s">
        <v>1143</v>
      </c>
      <c r="F2077" s="73">
        <v>24166787</v>
      </c>
    </row>
    <row r="2078" spans="1:6" s="53" customFormat="1" x14ac:dyDescent="0.35">
      <c r="A2078" s="72">
        <v>44133</v>
      </c>
      <c r="B2078" s="73" t="s">
        <v>1042</v>
      </c>
      <c r="C2078" s="74">
        <v>2341.16</v>
      </c>
      <c r="D2078" s="73" t="s">
        <v>1305</v>
      </c>
      <c r="E2078" s="26" t="s">
        <v>1143</v>
      </c>
      <c r="F2078" s="73">
        <v>24312902</v>
      </c>
    </row>
    <row r="2079" spans="1:6" s="53" customFormat="1" x14ac:dyDescent="0.35">
      <c r="A2079" s="72">
        <v>44133</v>
      </c>
      <c r="B2079" s="73" t="s">
        <v>1042</v>
      </c>
      <c r="C2079" s="74">
        <v>2520.13</v>
      </c>
      <c r="D2079" s="73" t="s">
        <v>1305</v>
      </c>
      <c r="E2079" s="26" t="s">
        <v>1143</v>
      </c>
      <c r="F2079" s="73">
        <v>24338727</v>
      </c>
    </row>
    <row r="2080" spans="1:6" s="53" customFormat="1" x14ac:dyDescent="0.35">
      <c r="A2080" s="72">
        <v>44133</v>
      </c>
      <c r="B2080" s="73" t="s">
        <v>1042</v>
      </c>
      <c r="C2080" s="74">
        <v>2710.99</v>
      </c>
      <c r="D2080" s="73" t="s">
        <v>1210</v>
      </c>
      <c r="E2080" s="26" t="s">
        <v>1143</v>
      </c>
      <c r="F2080" s="73">
        <v>24338728</v>
      </c>
    </row>
    <row r="2081" spans="1:6" s="53" customFormat="1" x14ac:dyDescent="0.35">
      <c r="A2081" s="72">
        <v>44133</v>
      </c>
      <c r="B2081" s="73" t="s">
        <v>1042</v>
      </c>
      <c r="C2081" s="74">
        <v>2934.78</v>
      </c>
      <c r="D2081" s="73" t="s">
        <v>1210</v>
      </c>
      <c r="E2081" s="26" t="s">
        <v>1143</v>
      </c>
      <c r="F2081" s="73">
        <v>24312903</v>
      </c>
    </row>
    <row r="2082" spans="1:6" s="53" customFormat="1" x14ac:dyDescent="0.35">
      <c r="A2082" s="72">
        <v>44133</v>
      </c>
      <c r="B2082" s="73" t="s">
        <v>1042</v>
      </c>
      <c r="C2082" s="74">
        <v>2947.21</v>
      </c>
      <c r="D2082" s="73" t="s">
        <v>1305</v>
      </c>
      <c r="E2082" s="26" t="s">
        <v>1143</v>
      </c>
      <c r="F2082" s="73">
        <v>24276257</v>
      </c>
    </row>
    <row r="2083" spans="1:6" s="53" customFormat="1" x14ac:dyDescent="0.35">
      <c r="A2083" s="72">
        <v>44133</v>
      </c>
      <c r="B2083" s="73" t="s">
        <v>1042</v>
      </c>
      <c r="C2083" s="74">
        <v>3103.05</v>
      </c>
      <c r="D2083" s="73" t="s">
        <v>1210</v>
      </c>
      <c r="E2083" s="26" t="s">
        <v>1143</v>
      </c>
      <c r="F2083" s="73">
        <v>24276258</v>
      </c>
    </row>
    <row r="2084" spans="1:6" s="53" customFormat="1" x14ac:dyDescent="0.35">
      <c r="A2084" s="72">
        <v>44133</v>
      </c>
      <c r="B2084" s="73" t="s">
        <v>1042</v>
      </c>
      <c r="C2084" s="74">
        <v>3177.41</v>
      </c>
      <c r="D2084" s="73" t="s">
        <v>1210</v>
      </c>
      <c r="E2084" s="26" t="s">
        <v>1143</v>
      </c>
      <c r="F2084" s="73">
        <v>24245380</v>
      </c>
    </row>
    <row r="2085" spans="1:6" s="53" customFormat="1" x14ac:dyDescent="0.35">
      <c r="A2085" s="72">
        <v>44133</v>
      </c>
      <c r="B2085" s="73" t="s">
        <v>1042</v>
      </c>
      <c r="C2085" s="74">
        <v>3247.68</v>
      </c>
      <c r="D2085" s="73" t="s">
        <v>1210</v>
      </c>
      <c r="E2085" s="26" t="s">
        <v>1143</v>
      </c>
      <c r="F2085" s="73">
        <v>24230922</v>
      </c>
    </row>
    <row r="2086" spans="1:6" s="53" customFormat="1" x14ac:dyDescent="0.35">
      <c r="A2086" s="72">
        <v>44133</v>
      </c>
      <c r="B2086" s="73" t="s">
        <v>1042</v>
      </c>
      <c r="C2086" s="74">
        <v>3381.62</v>
      </c>
      <c r="D2086" s="73" t="s">
        <v>1210</v>
      </c>
      <c r="E2086" s="26" t="s">
        <v>1143</v>
      </c>
      <c r="F2086" s="73">
        <v>24194479</v>
      </c>
    </row>
    <row r="2087" spans="1:6" s="53" customFormat="1" x14ac:dyDescent="0.35">
      <c r="A2087" s="72">
        <v>44133</v>
      </c>
      <c r="B2087" s="73" t="s">
        <v>1042</v>
      </c>
      <c r="C2087" s="74">
        <v>3833.57</v>
      </c>
      <c r="D2087" s="73" t="s">
        <v>1306</v>
      </c>
      <c r="E2087" s="26" t="s">
        <v>1143</v>
      </c>
      <c r="F2087" s="73">
        <v>24230920</v>
      </c>
    </row>
    <row r="2088" spans="1:6" s="53" customFormat="1" x14ac:dyDescent="0.35">
      <c r="A2088" s="72">
        <v>44133</v>
      </c>
      <c r="B2088" s="73" t="s">
        <v>1042</v>
      </c>
      <c r="C2088" s="74">
        <v>4366.22</v>
      </c>
      <c r="D2088" s="73" t="s">
        <v>1306</v>
      </c>
      <c r="E2088" s="26" t="s">
        <v>1143</v>
      </c>
      <c r="F2088" s="73">
        <v>24338725</v>
      </c>
    </row>
    <row r="2089" spans="1:6" s="53" customFormat="1" x14ac:dyDescent="0.35">
      <c r="A2089" s="72">
        <v>44133</v>
      </c>
      <c r="B2089" s="73" t="s">
        <v>1042</v>
      </c>
      <c r="C2089" s="74">
        <v>7816.21</v>
      </c>
      <c r="D2089" s="73" t="s">
        <v>1306</v>
      </c>
      <c r="E2089" s="26" t="s">
        <v>1143</v>
      </c>
      <c r="F2089" s="73">
        <v>24312900</v>
      </c>
    </row>
    <row r="2090" spans="1:6" s="53" customFormat="1" x14ac:dyDescent="0.35">
      <c r="A2090" s="72">
        <v>44133</v>
      </c>
      <c r="B2090" s="73" t="s">
        <v>13</v>
      </c>
      <c r="C2090" s="74">
        <v>739.9</v>
      </c>
      <c r="D2090" s="73" t="s">
        <v>1308</v>
      </c>
      <c r="E2090" s="28" t="s">
        <v>1309</v>
      </c>
      <c r="F2090" s="73" t="s">
        <v>1310</v>
      </c>
    </row>
    <row r="2091" spans="1:6" s="53" customFormat="1" x14ac:dyDescent="0.35">
      <c r="A2091" s="72">
        <v>44133</v>
      </c>
      <c r="B2091" s="73" t="s">
        <v>1326</v>
      </c>
      <c r="C2091" s="74">
        <v>676.02</v>
      </c>
      <c r="D2091" s="73" t="s">
        <v>1327</v>
      </c>
      <c r="E2091" s="28" t="s">
        <v>246</v>
      </c>
      <c r="F2091" s="73" t="s">
        <v>1329</v>
      </c>
    </row>
    <row r="2092" spans="1:6" s="53" customFormat="1" x14ac:dyDescent="0.35">
      <c r="A2092" s="72">
        <v>44133</v>
      </c>
      <c r="B2092" s="73" t="s">
        <v>464</v>
      </c>
      <c r="C2092" s="74">
        <v>727.62</v>
      </c>
      <c r="D2092" s="73" t="s">
        <v>465</v>
      </c>
      <c r="E2092" s="28" t="s">
        <v>246</v>
      </c>
      <c r="F2092" s="73" t="s">
        <v>1330</v>
      </c>
    </row>
    <row r="2093" spans="1:6" s="53" customFormat="1" x14ac:dyDescent="0.35">
      <c r="A2093" s="72">
        <v>44133</v>
      </c>
      <c r="B2093" s="73" t="s">
        <v>464</v>
      </c>
      <c r="C2093" s="74">
        <v>1455.24</v>
      </c>
      <c r="D2093" s="73" t="s">
        <v>465</v>
      </c>
      <c r="E2093" s="28" t="s">
        <v>246</v>
      </c>
      <c r="F2093" s="73" t="s">
        <v>1331</v>
      </c>
    </row>
    <row r="2094" spans="1:6" s="53" customFormat="1" x14ac:dyDescent="0.35">
      <c r="A2094" s="72">
        <v>44133</v>
      </c>
      <c r="B2094" s="73" t="s">
        <v>464</v>
      </c>
      <c r="C2094" s="74">
        <v>2277.86</v>
      </c>
      <c r="D2094" s="73" t="s">
        <v>465</v>
      </c>
      <c r="E2094" s="28" t="s">
        <v>246</v>
      </c>
      <c r="F2094" s="73" t="s">
        <v>1332</v>
      </c>
    </row>
    <row r="2095" spans="1:6" s="53" customFormat="1" x14ac:dyDescent="0.35">
      <c r="A2095" s="72">
        <v>44133</v>
      </c>
      <c r="B2095" s="73" t="s">
        <v>464</v>
      </c>
      <c r="C2095" s="74">
        <v>3638.1</v>
      </c>
      <c r="D2095" s="73" t="s">
        <v>465</v>
      </c>
      <c r="E2095" s="28" t="s">
        <v>246</v>
      </c>
      <c r="F2095" s="73" t="s">
        <v>1333</v>
      </c>
    </row>
    <row r="2096" spans="1:6" s="53" customFormat="1" x14ac:dyDescent="0.35">
      <c r="A2096" s="72">
        <v>44133</v>
      </c>
      <c r="B2096" s="73" t="s">
        <v>51</v>
      </c>
      <c r="C2096" s="74">
        <v>671.16</v>
      </c>
      <c r="D2096" s="73" t="s">
        <v>1334</v>
      </c>
      <c r="E2096" s="26" t="s">
        <v>1335</v>
      </c>
      <c r="F2096" s="73">
        <v>1100763625</v>
      </c>
    </row>
    <row r="2097" spans="1:6" s="53" customFormat="1" x14ac:dyDescent="0.35">
      <c r="A2097" s="72">
        <v>44133</v>
      </c>
      <c r="B2097" s="73" t="s">
        <v>504</v>
      </c>
      <c r="C2097" s="74">
        <v>104</v>
      </c>
      <c r="D2097" s="73" t="s">
        <v>2156</v>
      </c>
      <c r="E2097" s="73" t="s">
        <v>322</v>
      </c>
      <c r="F2097" s="73">
        <v>61351</v>
      </c>
    </row>
    <row r="2098" spans="1:6" s="53" customFormat="1" x14ac:dyDescent="0.35">
      <c r="A2098" s="72">
        <v>44133</v>
      </c>
      <c r="B2098" s="73" t="s">
        <v>712</v>
      </c>
      <c r="C2098" s="74">
        <v>390</v>
      </c>
      <c r="D2098" s="73" t="s">
        <v>2195</v>
      </c>
      <c r="E2098" s="73" t="s">
        <v>249</v>
      </c>
      <c r="F2098" s="73">
        <v>20100472</v>
      </c>
    </row>
    <row r="2099" spans="1:6" s="53" customFormat="1" x14ac:dyDescent="0.35">
      <c r="A2099" s="72">
        <v>44133</v>
      </c>
      <c r="B2099" s="73" t="s">
        <v>1262</v>
      </c>
      <c r="C2099" s="74">
        <v>5000</v>
      </c>
      <c r="D2099" s="73" t="s">
        <v>2199</v>
      </c>
      <c r="E2099" s="73" t="s">
        <v>249</v>
      </c>
      <c r="F2099" s="73">
        <v>81420203</v>
      </c>
    </row>
    <row r="2100" spans="1:6" s="53" customFormat="1" x14ac:dyDescent="0.35">
      <c r="A2100" s="72">
        <v>44133</v>
      </c>
      <c r="B2100" s="73" t="s">
        <v>1120</v>
      </c>
      <c r="C2100" s="74">
        <v>7920</v>
      </c>
      <c r="D2100" s="73" t="s">
        <v>1121</v>
      </c>
      <c r="E2100" s="73" t="s">
        <v>249</v>
      </c>
      <c r="F2100" s="73" t="s">
        <v>2201</v>
      </c>
    </row>
    <row r="2101" spans="1:6" s="53" customFormat="1" x14ac:dyDescent="0.35">
      <c r="A2101" s="72">
        <v>44133</v>
      </c>
      <c r="B2101" s="73" t="s">
        <v>904</v>
      </c>
      <c r="C2101" s="74">
        <v>655.20000000000005</v>
      </c>
      <c r="D2101" s="73" t="s">
        <v>1211</v>
      </c>
      <c r="E2101" s="26" t="s">
        <v>259</v>
      </c>
      <c r="F2101" s="73">
        <v>7354527</v>
      </c>
    </row>
    <row r="2102" spans="1:6" s="53" customFormat="1" x14ac:dyDescent="0.35">
      <c r="A2102" s="72">
        <v>44133</v>
      </c>
      <c r="B2102" s="73" t="s">
        <v>904</v>
      </c>
      <c r="C2102" s="74">
        <v>655.20000000000005</v>
      </c>
      <c r="D2102" s="73" t="s">
        <v>1211</v>
      </c>
      <c r="E2102" s="26" t="s">
        <v>259</v>
      </c>
      <c r="F2102" s="73">
        <v>7354399</v>
      </c>
    </row>
    <row r="2103" spans="1:6" s="53" customFormat="1" x14ac:dyDescent="0.35">
      <c r="A2103" s="72">
        <v>44133</v>
      </c>
      <c r="B2103" s="73" t="s">
        <v>531</v>
      </c>
      <c r="C2103" s="74">
        <v>5636.25</v>
      </c>
      <c r="D2103" s="73" t="s">
        <v>2235</v>
      </c>
      <c r="E2103" s="26" t="s">
        <v>259</v>
      </c>
      <c r="F2103" s="73" t="s">
        <v>2237</v>
      </c>
    </row>
    <row r="2104" spans="1:6" s="53" customFormat="1" x14ac:dyDescent="0.35">
      <c r="A2104" s="72">
        <v>44133</v>
      </c>
      <c r="B2104" s="73" t="s">
        <v>13</v>
      </c>
      <c r="C2104" s="74">
        <v>17.989999999999998</v>
      </c>
      <c r="D2104" s="73" t="s">
        <v>517</v>
      </c>
      <c r="E2104" s="26" t="s">
        <v>683</v>
      </c>
      <c r="F2104" s="73" t="s">
        <v>2238</v>
      </c>
    </row>
    <row r="2105" spans="1:6" s="53" customFormat="1" x14ac:dyDescent="0.35">
      <c r="A2105" s="72">
        <v>44133</v>
      </c>
      <c r="B2105" s="73" t="s">
        <v>13</v>
      </c>
      <c r="C2105" s="74">
        <v>23.94</v>
      </c>
      <c r="D2105" s="73" t="s">
        <v>517</v>
      </c>
      <c r="E2105" s="26" t="s">
        <v>683</v>
      </c>
      <c r="F2105" s="73" t="s">
        <v>2239</v>
      </c>
    </row>
    <row r="2106" spans="1:6" s="53" customFormat="1" x14ac:dyDescent="0.35">
      <c r="A2106" s="72">
        <v>44133</v>
      </c>
      <c r="B2106" s="73" t="s">
        <v>13</v>
      </c>
      <c r="C2106" s="74">
        <v>195</v>
      </c>
      <c r="D2106" s="73" t="s">
        <v>517</v>
      </c>
      <c r="E2106" s="26" t="s">
        <v>683</v>
      </c>
      <c r="F2106" s="73" t="s">
        <v>2242</v>
      </c>
    </row>
    <row r="2107" spans="1:6" s="53" customFormat="1" x14ac:dyDescent="0.35">
      <c r="A2107" s="72">
        <v>44133</v>
      </c>
      <c r="B2107" s="73" t="s">
        <v>487</v>
      </c>
      <c r="C2107" s="74">
        <v>2715.67</v>
      </c>
      <c r="D2107" s="73" t="s">
        <v>2245</v>
      </c>
      <c r="E2107" s="73" t="s">
        <v>683</v>
      </c>
      <c r="F2107" s="73" t="s">
        <v>2246</v>
      </c>
    </row>
    <row r="2108" spans="1:6" s="53" customFormat="1" x14ac:dyDescent="0.35">
      <c r="A2108" s="72">
        <v>44133</v>
      </c>
      <c r="B2108" s="73" t="s">
        <v>2247</v>
      </c>
      <c r="C2108" s="74">
        <v>6403.75</v>
      </c>
      <c r="D2108" s="73" t="s">
        <v>543</v>
      </c>
      <c r="E2108" s="73" t="s">
        <v>683</v>
      </c>
      <c r="F2108" s="73">
        <v>44075</v>
      </c>
    </row>
    <row r="2109" spans="1:6" s="53" customFormat="1" x14ac:dyDescent="0.35">
      <c r="A2109" s="72">
        <v>44133</v>
      </c>
      <c r="B2109" s="73" t="s">
        <v>920</v>
      </c>
      <c r="C2109" s="74">
        <v>3437.6</v>
      </c>
      <c r="D2109" s="73" t="s">
        <v>1084</v>
      </c>
      <c r="E2109" s="73" t="s">
        <v>252</v>
      </c>
      <c r="F2109" s="73" t="s">
        <v>2253</v>
      </c>
    </row>
    <row r="2110" spans="1:6" s="53" customFormat="1" x14ac:dyDescent="0.35">
      <c r="A2110" s="72">
        <v>44133</v>
      </c>
      <c r="B2110" s="73" t="s">
        <v>920</v>
      </c>
      <c r="C2110" s="74">
        <v>3437.6</v>
      </c>
      <c r="D2110" s="73" t="s">
        <v>1084</v>
      </c>
      <c r="E2110" s="73" t="s">
        <v>252</v>
      </c>
      <c r="F2110" s="73" t="s">
        <v>2254</v>
      </c>
    </row>
    <row r="2111" spans="1:6" s="53" customFormat="1" x14ac:dyDescent="0.35">
      <c r="A2111" s="72">
        <v>44133</v>
      </c>
      <c r="B2111" s="73" t="s">
        <v>2255</v>
      </c>
      <c r="C2111" s="74">
        <v>8174.73</v>
      </c>
      <c r="D2111" s="73" t="s">
        <v>2256</v>
      </c>
      <c r="E2111" s="73" t="s">
        <v>252</v>
      </c>
      <c r="F2111" s="73" t="s">
        <v>2257</v>
      </c>
    </row>
    <row r="2112" spans="1:6" s="53" customFormat="1" x14ac:dyDescent="0.35">
      <c r="A2112" s="72">
        <v>44133</v>
      </c>
      <c r="B2112" s="73" t="s">
        <v>711</v>
      </c>
      <c r="C2112" s="74">
        <v>10260</v>
      </c>
      <c r="D2112" s="73" t="s">
        <v>1084</v>
      </c>
      <c r="E2112" s="73" t="s">
        <v>252</v>
      </c>
      <c r="F2112" s="73" t="s">
        <v>2258</v>
      </c>
    </row>
    <row r="2113" spans="1:6" s="53" customFormat="1" x14ac:dyDescent="0.35">
      <c r="A2113" s="72">
        <v>44133</v>
      </c>
      <c r="B2113" s="73" t="s">
        <v>992</v>
      </c>
      <c r="C2113" s="74">
        <v>25.14</v>
      </c>
      <c r="D2113" s="73" t="s">
        <v>2260</v>
      </c>
      <c r="E2113" s="73" t="s">
        <v>318</v>
      </c>
      <c r="F2113" s="73" t="s">
        <v>2261</v>
      </c>
    </row>
    <row r="2114" spans="1:6" s="53" customFormat="1" x14ac:dyDescent="0.35">
      <c r="A2114" s="72">
        <v>44133</v>
      </c>
      <c r="B2114" s="73" t="s">
        <v>1020</v>
      </c>
      <c r="C2114" s="74">
        <v>30</v>
      </c>
      <c r="D2114" s="73" t="s">
        <v>2262</v>
      </c>
      <c r="E2114" s="73" t="s">
        <v>318</v>
      </c>
      <c r="F2114" s="73">
        <v>81805455359</v>
      </c>
    </row>
    <row r="2115" spans="1:6" s="53" customFormat="1" x14ac:dyDescent="0.35">
      <c r="A2115" s="72">
        <v>44133</v>
      </c>
      <c r="B2115" s="73" t="s">
        <v>1002</v>
      </c>
      <c r="C2115" s="74">
        <v>32.72</v>
      </c>
      <c r="D2115" s="73" t="s">
        <v>1003</v>
      </c>
      <c r="E2115" s="73" t="s">
        <v>318</v>
      </c>
      <c r="F2115" s="73">
        <v>53759</v>
      </c>
    </row>
    <row r="2116" spans="1:6" s="53" customFormat="1" x14ac:dyDescent="0.35">
      <c r="A2116" s="72">
        <v>44133</v>
      </c>
      <c r="B2116" s="73" t="s">
        <v>2263</v>
      </c>
      <c r="C2116" s="74">
        <v>70.8</v>
      </c>
      <c r="D2116" s="73" t="s">
        <v>1142</v>
      </c>
      <c r="E2116" s="73" t="s">
        <v>318</v>
      </c>
      <c r="F2116" s="73">
        <v>390950</v>
      </c>
    </row>
    <row r="2117" spans="1:6" s="53" customFormat="1" x14ac:dyDescent="0.35">
      <c r="A2117" s="72">
        <v>44133</v>
      </c>
      <c r="B2117" s="73" t="s">
        <v>1100</v>
      </c>
      <c r="C2117" s="74">
        <v>188.16</v>
      </c>
      <c r="D2117" s="73" t="s">
        <v>1265</v>
      </c>
      <c r="E2117" s="73" t="s">
        <v>318</v>
      </c>
      <c r="F2117" s="73">
        <v>268321309</v>
      </c>
    </row>
    <row r="2118" spans="1:6" s="53" customFormat="1" x14ac:dyDescent="0.35">
      <c r="A2118" s="72">
        <v>44133</v>
      </c>
      <c r="B2118" s="73" t="s">
        <v>1205</v>
      </c>
      <c r="C2118" s="74">
        <v>194.69</v>
      </c>
      <c r="D2118" s="73" t="s">
        <v>2264</v>
      </c>
      <c r="E2118" s="73" t="s">
        <v>318</v>
      </c>
      <c r="F2118" s="73">
        <v>1048</v>
      </c>
    </row>
    <row r="2119" spans="1:6" s="53" customFormat="1" x14ac:dyDescent="0.35">
      <c r="A2119" s="72">
        <v>44133</v>
      </c>
      <c r="B2119" s="73" t="s">
        <v>721</v>
      </c>
      <c r="C2119" s="74">
        <v>250</v>
      </c>
      <c r="D2119" s="73" t="s">
        <v>2267</v>
      </c>
      <c r="E2119" s="73" t="s">
        <v>318</v>
      </c>
      <c r="F2119" s="73">
        <v>4042</v>
      </c>
    </row>
    <row r="2120" spans="1:6" s="53" customFormat="1" x14ac:dyDescent="0.35">
      <c r="A2120" s="72">
        <v>44133</v>
      </c>
      <c r="B2120" s="73" t="s">
        <v>2268</v>
      </c>
      <c r="C2120" s="74">
        <v>582.29999999999995</v>
      </c>
      <c r="D2120" s="73" t="s">
        <v>2269</v>
      </c>
      <c r="E2120" s="73" t="s">
        <v>318</v>
      </c>
      <c r="F2120" s="73" t="s">
        <v>2270</v>
      </c>
    </row>
    <row r="2121" spans="1:6" s="53" customFormat="1" x14ac:dyDescent="0.35">
      <c r="A2121" s="72">
        <v>44133</v>
      </c>
      <c r="B2121" s="73" t="s">
        <v>2271</v>
      </c>
      <c r="C2121" s="74">
        <v>800.96</v>
      </c>
      <c r="D2121" s="73" t="s">
        <v>2272</v>
      </c>
      <c r="E2121" s="73" t="s">
        <v>318</v>
      </c>
      <c r="F2121" s="73" t="s">
        <v>2278</v>
      </c>
    </row>
    <row r="2122" spans="1:6" s="53" customFormat="1" x14ac:dyDescent="0.35">
      <c r="A2122" s="72">
        <v>44133</v>
      </c>
      <c r="B2122" s="73" t="s">
        <v>1201</v>
      </c>
      <c r="C2122" s="74">
        <v>1799.74</v>
      </c>
      <c r="D2122" s="73" t="s">
        <v>2269</v>
      </c>
      <c r="E2122" s="73" t="s">
        <v>318</v>
      </c>
      <c r="F2122" s="73" t="s">
        <v>2283</v>
      </c>
    </row>
    <row r="2123" spans="1:6" s="53" customFormat="1" x14ac:dyDescent="0.35">
      <c r="A2123" s="72">
        <v>44133</v>
      </c>
      <c r="B2123" s="73" t="s">
        <v>1035</v>
      </c>
      <c r="C2123" s="74">
        <v>2585.2800000000002</v>
      </c>
      <c r="D2123" s="73" t="s">
        <v>2284</v>
      </c>
      <c r="E2123" s="73" t="s">
        <v>318</v>
      </c>
      <c r="F2123" s="73">
        <v>11557</v>
      </c>
    </row>
    <row r="2124" spans="1:6" s="53" customFormat="1" x14ac:dyDescent="0.35">
      <c r="A2124" s="72">
        <v>44133</v>
      </c>
      <c r="B2124" s="73" t="s">
        <v>1035</v>
      </c>
      <c r="C2124" s="74">
        <v>3197.94</v>
      </c>
      <c r="D2124" s="73" t="s">
        <v>2284</v>
      </c>
      <c r="E2124" s="73" t="s">
        <v>318</v>
      </c>
      <c r="F2124" s="73">
        <v>11591</v>
      </c>
    </row>
    <row r="2125" spans="1:6" s="53" customFormat="1" x14ac:dyDescent="0.35">
      <c r="A2125" s="72">
        <v>44133</v>
      </c>
      <c r="B2125" s="73" t="s">
        <v>1035</v>
      </c>
      <c r="C2125" s="74">
        <v>3211.4</v>
      </c>
      <c r="D2125" s="73" t="s">
        <v>2284</v>
      </c>
      <c r="E2125" s="73" t="s">
        <v>318</v>
      </c>
      <c r="F2125" s="73">
        <v>11623</v>
      </c>
    </row>
    <row r="2126" spans="1:6" s="53" customFormat="1" x14ac:dyDescent="0.35">
      <c r="A2126" s="72">
        <v>44133</v>
      </c>
      <c r="B2126" s="73" t="s">
        <v>1035</v>
      </c>
      <c r="C2126" s="74">
        <v>3231.6</v>
      </c>
      <c r="D2126" s="73" t="s">
        <v>2284</v>
      </c>
      <c r="E2126" s="73" t="s">
        <v>318</v>
      </c>
      <c r="F2126" s="73">
        <v>11653</v>
      </c>
    </row>
    <row r="2127" spans="1:6" s="53" customFormat="1" x14ac:dyDescent="0.35">
      <c r="A2127" s="72">
        <v>44133</v>
      </c>
      <c r="B2127" s="73" t="s">
        <v>1002</v>
      </c>
      <c r="C2127" s="74">
        <v>4114.72</v>
      </c>
      <c r="D2127" s="73" t="s">
        <v>1220</v>
      </c>
      <c r="E2127" s="73" t="s">
        <v>318</v>
      </c>
      <c r="F2127" s="73">
        <v>52880</v>
      </c>
    </row>
    <row r="2128" spans="1:6" s="53" customFormat="1" x14ac:dyDescent="0.35">
      <c r="A2128" s="72">
        <v>44133</v>
      </c>
      <c r="B2128" s="73" t="s">
        <v>1002</v>
      </c>
      <c r="C2128" s="74">
        <v>4658</v>
      </c>
      <c r="D2128" s="73" t="s">
        <v>1220</v>
      </c>
      <c r="E2128" s="73" t="s">
        <v>318</v>
      </c>
      <c r="F2128" s="73">
        <v>53759</v>
      </c>
    </row>
    <row r="2129" spans="1:6" s="53" customFormat="1" x14ac:dyDescent="0.35">
      <c r="A2129" s="72">
        <v>44133</v>
      </c>
      <c r="B2129" s="73" t="s">
        <v>2276</v>
      </c>
      <c r="C2129" s="74">
        <v>7121.18</v>
      </c>
      <c r="D2129" s="73" t="s">
        <v>2277</v>
      </c>
      <c r="E2129" s="73" t="s">
        <v>318</v>
      </c>
      <c r="F2129" s="73">
        <v>1791</v>
      </c>
    </row>
    <row r="2130" spans="1:6" s="53" customFormat="1" x14ac:dyDescent="0.35">
      <c r="A2130" s="72">
        <v>44133</v>
      </c>
      <c r="B2130" s="73" t="s">
        <v>1203</v>
      </c>
      <c r="C2130" s="74">
        <v>8335.5499999999993</v>
      </c>
      <c r="D2130" s="73" t="s">
        <v>1204</v>
      </c>
      <c r="E2130" s="73" t="s">
        <v>318</v>
      </c>
      <c r="F2130" s="73">
        <v>436453</v>
      </c>
    </row>
    <row r="2131" spans="1:6" s="53" customFormat="1" x14ac:dyDescent="0.35">
      <c r="A2131" s="72">
        <v>44133</v>
      </c>
      <c r="B2131" s="73" t="s">
        <v>1203</v>
      </c>
      <c r="C2131" s="74">
        <v>10813.68</v>
      </c>
      <c r="D2131" s="73" t="s">
        <v>1204</v>
      </c>
      <c r="E2131" s="73" t="s">
        <v>318</v>
      </c>
      <c r="F2131" s="73">
        <v>438442</v>
      </c>
    </row>
    <row r="2132" spans="1:6" s="53" customFormat="1" x14ac:dyDescent="0.35">
      <c r="A2132" s="72">
        <v>44133</v>
      </c>
      <c r="B2132" s="73" t="s">
        <v>2287</v>
      </c>
      <c r="C2132" s="74">
        <v>16000</v>
      </c>
      <c r="D2132" s="73" t="s">
        <v>2288</v>
      </c>
      <c r="E2132" s="73" t="s">
        <v>318</v>
      </c>
      <c r="F2132" s="73" t="s">
        <v>2289</v>
      </c>
    </row>
    <row r="2133" spans="1:6" s="53" customFormat="1" x14ac:dyDescent="0.35">
      <c r="A2133" s="72">
        <v>44133</v>
      </c>
      <c r="B2133" s="73" t="s">
        <v>2287</v>
      </c>
      <c r="C2133" s="74">
        <v>18500</v>
      </c>
      <c r="D2133" s="73" t="s">
        <v>2288</v>
      </c>
      <c r="E2133" s="73" t="s">
        <v>318</v>
      </c>
      <c r="F2133" s="73" t="s">
        <v>2290</v>
      </c>
    </row>
    <row r="2134" spans="1:6" s="53" customFormat="1" x14ac:dyDescent="0.35">
      <c r="A2134" s="72">
        <v>44133</v>
      </c>
      <c r="B2134" s="73" t="s">
        <v>563</v>
      </c>
      <c r="C2134" s="74">
        <v>1680</v>
      </c>
      <c r="D2134" s="73" t="s">
        <v>771</v>
      </c>
      <c r="E2134" s="73" t="s">
        <v>250</v>
      </c>
      <c r="F2134" s="73">
        <v>56500745</v>
      </c>
    </row>
    <row r="2135" spans="1:6" s="53" customFormat="1" x14ac:dyDescent="0.35">
      <c r="A2135" s="72">
        <v>44133</v>
      </c>
      <c r="B2135" s="73" t="s">
        <v>2311</v>
      </c>
      <c r="C2135" s="74">
        <v>50</v>
      </c>
      <c r="D2135" s="73" t="s">
        <v>2312</v>
      </c>
      <c r="E2135" s="73" t="s">
        <v>2313</v>
      </c>
      <c r="F2135" s="73" t="s">
        <v>2314</v>
      </c>
    </row>
    <row r="2136" spans="1:6" s="53" customFormat="1" x14ac:dyDescent="0.35">
      <c r="A2136" s="72">
        <v>44133</v>
      </c>
      <c r="B2136" s="73" t="s">
        <v>2316</v>
      </c>
      <c r="C2136" s="74">
        <v>375</v>
      </c>
      <c r="D2136" s="73" t="s">
        <v>2317</v>
      </c>
      <c r="E2136" s="73" t="s">
        <v>2313</v>
      </c>
      <c r="F2136" s="73" t="s">
        <v>2318</v>
      </c>
    </row>
    <row r="2137" spans="1:6" s="53" customFormat="1" x14ac:dyDescent="0.35">
      <c r="A2137" s="72">
        <v>44133</v>
      </c>
      <c r="B2137" s="73" t="s">
        <v>2287</v>
      </c>
      <c r="C2137" s="74">
        <v>2650</v>
      </c>
      <c r="D2137" s="73" t="s">
        <v>2319</v>
      </c>
      <c r="E2137" s="73" t="s">
        <v>2313</v>
      </c>
      <c r="F2137" s="73" t="s">
        <v>2320</v>
      </c>
    </row>
    <row r="2138" spans="1:6" s="53" customFormat="1" x14ac:dyDescent="0.35">
      <c r="A2138" s="72">
        <v>44133</v>
      </c>
      <c r="B2138" s="73" t="s">
        <v>1088</v>
      </c>
      <c r="C2138" s="74">
        <v>79876.95</v>
      </c>
      <c r="D2138" s="73" t="s">
        <v>2333</v>
      </c>
      <c r="E2138" s="73" t="s">
        <v>159</v>
      </c>
      <c r="F2138" s="73" t="s">
        <v>2334</v>
      </c>
    </row>
    <row r="2139" spans="1:6" s="53" customFormat="1" x14ac:dyDescent="0.35">
      <c r="A2139" s="72">
        <v>44133</v>
      </c>
      <c r="B2139" s="73" t="s">
        <v>1088</v>
      </c>
      <c r="C2139" s="74">
        <v>80197.39</v>
      </c>
      <c r="D2139" s="73" t="s">
        <v>964</v>
      </c>
      <c r="E2139" s="73" t="s">
        <v>159</v>
      </c>
      <c r="F2139" s="73" t="s">
        <v>2335</v>
      </c>
    </row>
    <row r="2140" spans="1:6" s="53" customFormat="1" x14ac:dyDescent="0.35">
      <c r="A2140" s="72">
        <v>44133</v>
      </c>
      <c r="B2140" s="73" t="s">
        <v>85</v>
      </c>
      <c r="C2140" s="74">
        <v>12300</v>
      </c>
      <c r="D2140" s="73" t="s">
        <v>84</v>
      </c>
      <c r="E2140" s="73" t="s">
        <v>159</v>
      </c>
      <c r="F2140" s="73">
        <v>2011</v>
      </c>
    </row>
    <row r="2141" spans="1:6" s="53" customFormat="1" x14ac:dyDescent="0.35">
      <c r="A2141" s="72">
        <v>44133</v>
      </c>
      <c r="B2141" s="73" t="s">
        <v>565</v>
      </c>
      <c r="C2141" s="74">
        <v>65.45</v>
      </c>
      <c r="D2141" s="73" t="s">
        <v>2351</v>
      </c>
      <c r="E2141" s="73" t="s">
        <v>159</v>
      </c>
      <c r="F2141" s="73">
        <v>7312234179</v>
      </c>
    </row>
    <row r="2142" spans="1:6" s="53" customFormat="1" x14ac:dyDescent="0.35">
      <c r="A2142" s="72">
        <v>44133</v>
      </c>
      <c r="B2142" s="73" t="s">
        <v>13</v>
      </c>
      <c r="C2142" s="74">
        <v>299.8</v>
      </c>
      <c r="D2142" s="73" t="s">
        <v>101</v>
      </c>
      <c r="E2142" s="73" t="s">
        <v>159</v>
      </c>
      <c r="F2142" s="73" t="s">
        <v>2352</v>
      </c>
    </row>
    <row r="2143" spans="1:6" s="53" customFormat="1" x14ac:dyDescent="0.35">
      <c r="A2143" s="72">
        <v>44133</v>
      </c>
      <c r="B2143" s="73" t="s">
        <v>1035</v>
      </c>
      <c r="C2143" s="74">
        <v>8566.9</v>
      </c>
      <c r="D2143" s="73" t="s">
        <v>2375</v>
      </c>
      <c r="E2143" s="73" t="s">
        <v>245</v>
      </c>
      <c r="F2143" s="73">
        <v>11643</v>
      </c>
    </row>
    <row r="2144" spans="1:6" s="53" customFormat="1" x14ac:dyDescent="0.35">
      <c r="A2144" s="72">
        <v>44133</v>
      </c>
      <c r="B2144" s="73" t="s">
        <v>2378</v>
      </c>
      <c r="C2144" s="74">
        <v>76.25</v>
      </c>
      <c r="D2144" s="73" t="s">
        <v>2379</v>
      </c>
      <c r="E2144" s="73" t="s">
        <v>245</v>
      </c>
      <c r="F2144" s="73" t="s">
        <v>2389</v>
      </c>
    </row>
    <row r="2145" spans="1:6" s="53" customFormat="1" x14ac:dyDescent="0.35">
      <c r="A2145" s="72">
        <v>44133</v>
      </c>
      <c r="B2145" s="73" t="s">
        <v>544</v>
      </c>
      <c r="C2145" s="74">
        <v>12045</v>
      </c>
      <c r="D2145" s="73" t="s">
        <v>1221</v>
      </c>
      <c r="E2145" s="73" t="s">
        <v>245</v>
      </c>
      <c r="F2145" s="73" t="s">
        <v>2390</v>
      </c>
    </row>
    <row r="2146" spans="1:6" s="53" customFormat="1" x14ac:dyDescent="0.35">
      <c r="A2146" s="72">
        <v>44133</v>
      </c>
      <c r="B2146" s="73" t="s">
        <v>1035</v>
      </c>
      <c r="C2146" s="74">
        <v>8270.2099999999991</v>
      </c>
      <c r="D2146" s="73" t="s">
        <v>2375</v>
      </c>
      <c r="E2146" s="73" t="s">
        <v>245</v>
      </c>
      <c r="F2146" s="73">
        <v>11675</v>
      </c>
    </row>
    <row r="2147" spans="1:6" s="53" customFormat="1" x14ac:dyDescent="0.35">
      <c r="A2147" s="72">
        <v>44133</v>
      </c>
      <c r="B2147" s="73" t="s">
        <v>2391</v>
      </c>
      <c r="C2147" s="74">
        <v>1047.5</v>
      </c>
      <c r="D2147" s="73" t="s">
        <v>2392</v>
      </c>
      <c r="E2147" s="73" t="s">
        <v>245</v>
      </c>
      <c r="F2147" s="73" t="s">
        <v>2393</v>
      </c>
    </row>
    <row r="2148" spans="1:6" s="53" customFormat="1" x14ac:dyDescent="0.35">
      <c r="A2148" s="72">
        <v>44133</v>
      </c>
      <c r="B2148" s="73" t="s">
        <v>2391</v>
      </c>
      <c r="C2148" s="74">
        <v>1695</v>
      </c>
      <c r="D2148" s="73" t="s">
        <v>2392</v>
      </c>
      <c r="E2148" s="73" t="s">
        <v>245</v>
      </c>
      <c r="F2148" s="73" t="s">
        <v>2394</v>
      </c>
    </row>
    <row r="2149" spans="1:6" s="53" customFormat="1" x14ac:dyDescent="0.35">
      <c r="A2149" s="72">
        <v>44133</v>
      </c>
      <c r="B2149" s="73" t="s">
        <v>2381</v>
      </c>
      <c r="C2149" s="74">
        <v>81.25</v>
      </c>
      <c r="D2149" s="73" t="s">
        <v>2382</v>
      </c>
      <c r="E2149" s="73" t="s">
        <v>245</v>
      </c>
      <c r="F2149" s="73" t="s">
        <v>2395</v>
      </c>
    </row>
    <row r="2150" spans="1:6" s="53" customFormat="1" x14ac:dyDescent="0.35">
      <c r="A2150" s="72">
        <v>44133</v>
      </c>
      <c r="B2150" s="73" t="s">
        <v>2381</v>
      </c>
      <c r="C2150" s="74">
        <v>310</v>
      </c>
      <c r="D2150" s="73" t="s">
        <v>2382</v>
      </c>
      <c r="E2150" s="73" t="s">
        <v>245</v>
      </c>
      <c r="F2150" s="73" t="s">
        <v>2396</v>
      </c>
    </row>
    <row r="2151" spans="1:6" s="53" customFormat="1" x14ac:dyDescent="0.35">
      <c r="A2151" s="72">
        <v>44133</v>
      </c>
      <c r="B2151" s="73" t="s">
        <v>2381</v>
      </c>
      <c r="C2151" s="74">
        <v>162.5</v>
      </c>
      <c r="D2151" s="73" t="s">
        <v>2382</v>
      </c>
      <c r="E2151" s="73" t="s">
        <v>245</v>
      </c>
      <c r="F2151" s="73" t="s">
        <v>2397</v>
      </c>
    </row>
    <row r="2152" spans="1:6" s="53" customFormat="1" ht="31" x14ac:dyDescent="0.35">
      <c r="A2152" s="13">
        <v>44133</v>
      </c>
      <c r="B2152" s="12" t="s">
        <v>2402</v>
      </c>
      <c r="C2152" s="74">
        <v>5617.72</v>
      </c>
      <c r="D2152" s="12" t="s">
        <v>2403</v>
      </c>
      <c r="E2152" s="18" t="s">
        <v>2404</v>
      </c>
      <c r="F2152" s="12" t="s">
        <v>2405</v>
      </c>
    </row>
    <row r="2153" spans="1:6" s="53" customFormat="1" x14ac:dyDescent="0.35">
      <c r="A2153" s="72">
        <v>44135</v>
      </c>
      <c r="B2153" s="73" t="s">
        <v>2222</v>
      </c>
      <c r="C2153" s="74">
        <v>251.38</v>
      </c>
      <c r="D2153" s="73" t="s">
        <v>2223</v>
      </c>
      <c r="E2153" s="26" t="s">
        <v>684</v>
      </c>
      <c r="F2153" s="73">
        <v>90008896213</v>
      </c>
    </row>
    <row r="2154" spans="1:6" s="53" customFormat="1" x14ac:dyDescent="0.35">
      <c r="A2154" s="72">
        <v>44135</v>
      </c>
      <c r="B2154" s="73" t="s">
        <v>2224</v>
      </c>
      <c r="C2154" s="74">
        <v>654.96</v>
      </c>
      <c r="D2154" s="73" t="s">
        <v>2225</v>
      </c>
      <c r="E2154" s="26" t="s">
        <v>684</v>
      </c>
      <c r="F2154" s="73" t="s">
        <v>2226</v>
      </c>
    </row>
    <row r="2155" spans="1:6" s="53" customFormat="1" x14ac:dyDescent="0.35">
      <c r="A2155" s="72">
        <v>44135</v>
      </c>
      <c r="B2155" s="73" t="s">
        <v>627</v>
      </c>
      <c r="C2155" s="74">
        <v>36357</v>
      </c>
      <c r="D2155" s="73" t="s">
        <v>2227</v>
      </c>
      <c r="E2155" s="26" t="s">
        <v>684</v>
      </c>
      <c r="F2155" s="73" t="s">
        <v>2228</v>
      </c>
    </row>
    <row r="2156" spans="1:6" s="53" customFormat="1" x14ac:dyDescent="0.35">
      <c r="A2156" s="72">
        <v>44135</v>
      </c>
      <c r="B2156" s="73" t="s">
        <v>2229</v>
      </c>
      <c r="C2156" s="74">
        <v>114.33</v>
      </c>
      <c r="D2156" s="73" t="s">
        <v>2230</v>
      </c>
      <c r="E2156" s="26" t="s">
        <v>684</v>
      </c>
      <c r="F2156" s="73" t="s">
        <v>2231</v>
      </c>
    </row>
    <row r="2157" spans="1:6" s="53" customFormat="1" x14ac:dyDescent="0.35">
      <c r="A2157" s="94" t="s">
        <v>2406</v>
      </c>
      <c r="B2157" s="95"/>
      <c r="C2157" s="96"/>
      <c r="D2157" s="95"/>
      <c r="E2157" s="97"/>
      <c r="F2157" s="95"/>
    </row>
    <row r="2158" spans="1:6" s="53" customFormat="1" x14ac:dyDescent="0.35">
      <c r="A2158" s="72">
        <v>44147</v>
      </c>
      <c r="B2158" s="73" t="s">
        <v>13</v>
      </c>
      <c r="C2158" s="74">
        <v>13</v>
      </c>
      <c r="D2158" s="73" t="s">
        <v>2407</v>
      </c>
      <c r="E2158" s="26" t="s">
        <v>249</v>
      </c>
      <c r="F2158" s="73" t="s">
        <v>2408</v>
      </c>
    </row>
    <row r="2159" spans="1:6" s="53" customFormat="1" x14ac:dyDescent="0.35">
      <c r="A2159" s="72">
        <v>44147</v>
      </c>
      <c r="B2159" s="73" t="s">
        <v>13</v>
      </c>
      <c r="C2159" s="74">
        <v>219.99</v>
      </c>
      <c r="D2159" s="73" t="s">
        <v>2407</v>
      </c>
      <c r="E2159" s="26" t="s">
        <v>249</v>
      </c>
      <c r="F2159" s="73" t="s">
        <v>2409</v>
      </c>
    </row>
    <row r="2160" spans="1:6" s="53" customFormat="1" x14ac:dyDescent="0.35">
      <c r="A2160" s="72">
        <v>44147</v>
      </c>
      <c r="B2160" s="73" t="s">
        <v>13</v>
      </c>
      <c r="C2160" s="74">
        <v>27</v>
      </c>
      <c r="D2160" s="73" t="s">
        <v>2407</v>
      </c>
      <c r="E2160" s="26" t="s">
        <v>249</v>
      </c>
      <c r="F2160" s="73" t="s">
        <v>2410</v>
      </c>
    </row>
    <row r="2161" spans="1:6" s="53" customFormat="1" x14ac:dyDescent="0.35">
      <c r="A2161" s="72">
        <v>44147</v>
      </c>
      <c r="B2161" s="73" t="s">
        <v>1123</v>
      </c>
      <c r="C2161" s="74">
        <v>71883</v>
      </c>
      <c r="D2161" s="73" t="s">
        <v>2407</v>
      </c>
      <c r="E2161" s="26" t="s">
        <v>249</v>
      </c>
      <c r="F2161" s="73">
        <v>2049938</v>
      </c>
    </row>
    <row r="2162" spans="1:6" s="53" customFormat="1" x14ac:dyDescent="0.35">
      <c r="A2162" s="72">
        <v>44147</v>
      </c>
      <c r="B2162" s="73" t="s">
        <v>1123</v>
      </c>
      <c r="C2162" s="74">
        <v>3828</v>
      </c>
      <c r="D2162" s="73" t="s">
        <v>2407</v>
      </c>
      <c r="E2162" s="26" t="s">
        <v>249</v>
      </c>
      <c r="F2162" s="73">
        <v>2050883</v>
      </c>
    </row>
    <row r="2163" spans="1:6" s="53" customFormat="1" x14ac:dyDescent="0.35">
      <c r="A2163" s="72">
        <v>44160</v>
      </c>
      <c r="B2163" s="73" t="s">
        <v>1123</v>
      </c>
      <c r="C2163" s="74">
        <v>23646</v>
      </c>
      <c r="D2163" s="73" t="s">
        <v>2407</v>
      </c>
      <c r="E2163" s="26" t="s">
        <v>249</v>
      </c>
      <c r="F2163" s="73">
        <v>2066943</v>
      </c>
    </row>
    <row r="2164" spans="1:6" s="53" customFormat="1" x14ac:dyDescent="0.35">
      <c r="A2164" s="72">
        <v>44160</v>
      </c>
      <c r="B2164" s="73" t="s">
        <v>1123</v>
      </c>
      <c r="C2164" s="74">
        <v>1643.31</v>
      </c>
      <c r="D2164" s="73" t="s">
        <v>2407</v>
      </c>
      <c r="E2164" s="26" t="s">
        <v>249</v>
      </c>
      <c r="F2164" s="73">
        <v>2062766</v>
      </c>
    </row>
    <row r="2165" spans="1:6" s="53" customFormat="1" x14ac:dyDescent="0.35">
      <c r="A2165" s="72">
        <v>44160</v>
      </c>
      <c r="B2165" s="73" t="s">
        <v>1123</v>
      </c>
      <c r="C2165" s="74">
        <v>38220</v>
      </c>
      <c r="D2165" s="73" t="s">
        <v>2407</v>
      </c>
      <c r="E2165" s="26" t="s">
        <v>249</v>
      </c>
      <c r="F2165" s="73">
        <v>2073906</v>
      </c>
    </row>
    <row r="2166" spans="1:6" s="53" customFormat="1" x14ac:dyDescent="0.35">
      <c r="A2166" s="72">
        <v>44140</v>
      </c>
      <c r="B2166" s="73" t="s">
        <v>1120</v>
      </c>
      <c r="C2166" s="74">
        <v>5040</v>
      </c>
      <c r="D2166" s="73" t="s">
        <v>1121</v>
      </c>
      <c r="E2166" s="26" t="s">
        <v>249</v>
      </c>
      <c r="F2166" s="73" t="s">
        <v>2411</v>
      </c>
    </row>
    <row r="2167" spans="1:6" s="53" customFormat="1" x14ac:dyDescent="0.35">
      <c r="A2167" s="72">
        <v>44147</v>
      </c>
      <c r="B2167" s="73" t="s">
        <v>1120</v>
      </c>
      <c r="C2167" s="74">
        <v>5040</v>
      </c>
      <c r="D2167" s="73" t="s">
        <v>1121</v>
      </c>
      <c r="E2167" s="26" t="s">
        <v>249</v>
      </c>
      <c r="F2167" s="73" t="s">
        <v>2412</v>
      </c>
    </row>
    <row r="2168" spans="1:6" s="53" customFormat="1" x14ac:dyDescent="0.35">
      <c r="A2168" s="72">
        <v>44154</v>
      </c>
      <c r="B2168" s="73" t="s">
        <v>1120</v>
      </c>
      <c r="C2168" s="74">
        <v>5040</v>
      </c>
      <c r="D2168" s="73" t="s">
        <v>1121</v>
      </c>
      <c r="E2168" s="26" t="s">
        <v>249</v>
      </c>
      <c r="F2168" s="73" t="s">
        <v>2413</v>
      </c>
    </row>
    <row r="2169" spans="1:6" s="53" customFormat="1" x14ac:dyDescent="0.35">
      <c r="A2169" s="72">
        <v>44160</v>
      </c>
      <c r="B2169" s="73" t="s">
        <v>2190</v>
      </c>
      <c r="C2169" s="74">
        <v>154.5</v>
      </c>
      <c r="D2169" s="73" t="s">
        <v>2191</v>
      </c>
      <c r="E2169" s="26" t="s">
        <v>249</v>
      </c>
      <c r="F2169" s="73">
        <v>2214385</v>
      </c>
    </row>
    <row r="2170" spans="1:6" s="53" customFormat="1" x14ac:dyDescent="0.35">
      <c r="A2170" s="72">
        <v>44160</v>
      </c>
      <c r="B2170" s="73" t="s">
        <v>1120</v>
      </c>
      <c r="C2170" s="74">
        <v>5040</v>
      </c>
      <c r="D2170" s="73" t="s">
        <v>1121</v>
      </c>
      <c r="E2170" s="26" t="s">
        <v>249</v>
      </c>
      <c r="F2170" s="73" t="s">
        <v>2414</v>
      </c>
    </row>
    <row r="2171" spans="1:6" s="53" customFormat="1" x14ac:dyDescent="0.35">
      <c r="A2171" s="72">
        <v>44147</v>
      </c>
      <c r="B2171" s="73" t="s">
        <v>68</v>
      </c>
      <c r="C2171" s="74">
        <v>6625</v>
      </c>
      <c r="D2171" s="73" t="s">
        <v>2415</v>
      </c>
      <c r="E2171" s="26" t="s">
        <v>258</v>
      </c>
      <c r="F2171" s="73" t="s">
        <v>2416</v>
      </c>
    </row>
    <row r="2172" spans="1:6" s="53" customFormat="1" x14ac:dyDescent="0.35">
      <c r="A2172" s="72">
        <v>44147</v>
      </c>
      <c r="B2172" s="73" t="s">
        <v>1042</v>
      </c>
      <c r="C2172" s="74">
        <v>822.4</v>
      </c>
      <c r="D2172" s="73" t="s">
        <v>2417</v>
      </c>
      <c r="E2172" s="26" t="s">
        <v>258</v>
      </c>
      <c r="F2172" s="73">
        <v>24103467</v>
      </c>
    </row>
    <row r="2173" spans="1:6" s="53" customFormat="1" x14ac:dyDescent="0.35">
      <c r="A2173" s="72">
        <v>44147</v>
      </c>
      <c r="B2173" s="73" t="s">
        <v>1042</v>
      </c>
      <c r="C2173" s="74">
        <v>493.44</v>
      </c>
      <c r="D2173" s="73" t="s">
        <v>2417</v>
      </c>
      <c r="E2173" s="26" t="s">
        <v>258</v>
      </c>
      <c r="F2173" s="73">
        <v>24116092</v>
      </c>
    </row>
    <row r="2174" spans="1:6" s="53" customFormat="1" x14ac:dyDescent="0.35">
      <c r="A2174" s="72">
        <v>44147</v>
      </c>
      <c r="B2174" s="73" t="s">
        <v>1042</v>
      </c>
      <c r="C2174" s="74">
        <v>740.16</v>
      </c>
      <c r="D2174" s="73" t="s">
        <v>2417</v>
      </c>
      <c r="E2174" s="26" t="s">
        <v>258</v>
      </c>
      <c r="F2174" s="73">
        <v>24230945</v>
      </c>
    </row>
    <row r="2175" spans="1:6" s="53" customFormat="1" x14ac:dyDescent="0.35">
      <c r="A2175" s="72">
        <v>44147</v>
      </c>
      <c r="B2175" s="73" t="s">
        <v>1042</v>
      </c>
      <c r="C2175" s="74">
        <v>822.4</v>
      </c>
      <c r="D2175" s="73" t="s">
        <v>2417</v>
      </c>
      <c r="E2175" s="26" t="s">
        <v>258</v>
      </c>
      <c r="F2175" s="73">
        <v>24245398</v>
      </c>
    </row>
    <row r="2176" spans="1:6" s="53" customFormat="1" x14ac:dyDescent="0.35">
      <c r="A2176" s="72">
        <v>44147</v>
      </c>
      <c r="B2176" s="73" t="s">
        <v>1042</v>
      </c>
      <c r="C2176" s="74">
        <v>1475.18</v>
      </c>
      <c r="D2176" s="73" t="s">
        <v>2417</v>
      </c>
      <c r="E2176" s="26" t="s">
        <v>258</v>
      </c>
      <c r="F2176" s="73">
        <v>24276274</v>
      </c>
    </row>
    <row r="2177" spans="1:6" s="53" customFormat="1" x14ac:dyDescent="0.35">
      <c r="A2177" s="72">
        <v>44147</v>
      </c>
      <c r="B2177" s="73" t="s">
        <v>1042</v>
      </c>
      <c r="C2177" s="74">
        <v>1644.8</v>
      </c>
      <c r="D2177" s="73" t="s">
        <v>2417</v>
      </c>
      <c r="E2177" s="26" t="s">
        <v>258</v>
      </c>
      <c r="F2177" s="73">
        <v>24312922</v>
      </c>
    </row>
    <row r="2178" spans="1:6" s="53" customFormat="1" x14ac:dyDescent="0.35">
      <c r="A2178" s="72">
        <v>44147</v>
      </c>
      <c r="B2178" s="73" t="s">
        <v>1042</v>
      </c>
      <c r="C2178" s="74">
        <v>1480.32</v>
      </c>
      <c r="D2178" s="73" t="s">
        <v>2417</v>
      </c>
      <c r="E2178" s="26" t="s">
        <v>258</v>
      </c>
      <c r="F2178" s="73">
        <v>24338745</v>
      </c>
    </row>
    <row r="2179" spans="1:6" s="53" customFormat="1" x14ac:dyDescent="0.35">
      <c r="A2179" s="72">
        <v>44160</v>
      </c>
      <c r="B2179" s="73" t="s">
        <v>2418</v>
      </c>
      <c r="C2179" s="74">
        <v>1050</v>
      </c>
      <c r="D2179" s="73" t="s">
        <v>2419</v>
      </c>
      <c r="E2179" s="26" t="s">
        <v>258</v>
      </c>
      <c r="F2179" s="73" t="s">
        <v>2420</v>
      </c>
    </row>
    <row r="2180" spans="1:6" s="53" customFormat="1" x14ac:dyDescent="0.35">
      <c r="A2180" s="72">
        <v>44147</v>
      </c>
      <c r="B2180" s="73" t="s">
        <v>13</v>
      </c>
      <c r="C2180" s="74">
        <v>598</v>
      </c>
      <c r="D2180" s="73" t="s">
        <v>620</v>
      </c>
      <c r="E2180" s="26" t="s">
        <v>684</v>
      </c>
      <c r="F2180" s="73" t="s">
        <v>2421</v>
      </c>
    </row>
    <row r="2181" spans="1:6" s="53" customFormat="1" x14ac:dyDescent="0.35">
      <c r="A2181" s="72">
        <v>44147</v>
      </c>
      <c r="B2181" s="73" t="s">
        <v>13</v>
      </c>
      <c r="C2181" s="74">
        <v>459.98</v>
      </c>
      <c r="D2181" s="73" t="s">
        <v>620</v>
      </c>
      <c r="E2181" s="26" t="s">
        <v>684</v>
      </c>
      <c r="F2181" s="73" t="s">
        <v>2422</v>
      </c>
    </row>
    <row r="2182" spans="1:6" s="53" customFormat="1" x14ac:dyDescent="0.35">
      <c r="A2182" s="72">
        <v>44160</v>
      </c>
      <c r="B2182" s="73" t="s">
        <v>901</v>
      </c>
      <c r="C2182" s="74">
        <v>1548</v>
      </c>
      <c r="D2182" s="73" t="s">
        <v>902</v>
      </c>
      <c r="E2182" s="26" t="s">
        <v>684</v>
      </c>
      <c r="F2182" s="73" t="s">
        <v>2423</v>
      </c>
    </row>
    <row r="2183" spans="1:6" s="53" customFormat="1" x14ac:dyDescent="0.35">
      <c r="A2183" s="72">
        <v>44160</v>
      </c>
      <c r="B2183" s="73" t="s">
        <v>2424</v>
      </c>
      <c r="C2183" s="74">
        <v>710</v>
      </c>
      <c r="D2183" s="73" t="s">
        <v>2425</v>
      </c>
      <c r="E2183" s="26" t="s">
        <v>684</v>
      </c>
      <c r="F2183" s="73" t="s">
        <v>2426</v>
      </c>
    </row>
    <row r="2184" spans="1:6" s="53" customFormat="1" x14ac:dyDescent="0.35">
      <c r="A2184" s="72">
        <v>44160</v>
      </c>
      <c r="B2184" s="73" t="s">
        <v>2218</v>
      </c>
      <c r="C2184" s="74">
        <v>16961</v>
      </c>
      <c r="D2184" s="73" t="s">
        <v>2219</v>
      </c>
      <c r="E2184" s="26" t="s">
        <v>684</v>
      </c>
      <c r="F2184" s="73">
        <v>69638</v>
      </c>
    </row>
    <row r="2185" spans="1:6" s="53" customFormat="1" x14ac:dyDescent="0.35">
      <c r="A2185" s="72">
        <v>44160</v>
      </c>
      <c r="B2185" s="73" t="s">
        <v>2427</v>
      </c>
      <c r="C2185" s="74">
        <v>67041.36</v>
      </c>
      <c r="D2185" s="73" t="s">
        <v>2428</v>
      </c>
      <c r="E2185" s="26" t="s">
        <v>684</v>
      </c>
      <c r="F2185" s="73" t="s">
        <v>2429</v>
      </c>
    </row>
    <row r="2186" spans="1:6" s="53" customFormat="1" x14ac:dyDescent="0.35">
      <c r="A2186" s="72">
        <v>44160</v>
      </c>
      <c r="B2186" s="73" t="s">
        <v>2427</v>
      </c>
      <c r="C2186" s="74">
        <v>67041.36</v>
      </c>
      <c r="D2186" s="73" t="s">
        <v>2428</v>
      </c>
      <c r="E2186" s="26" t="s">
        <v>684</v>
      </c>
      <c r="F2186" s="73" t="s">
        <v>2429</v>
      </c>
    </row>
    <row r="2187" spans="1:6" s="53" customFormat="1" x14ac:dyDescent="0.35">
      <c r="A2187" s="72">
        <v>44160</v>
      </c>
      <c r="B2187" s="73" t="s">
        <v>2427</v>
      </c>
      <c r="C2187" s="74">
        <v>33520.68</v>
      </c>
      <c r="D2187" s="73" t="s">
        <v>2428</v>
      </c>
      <c r="E2187" s="26" t="s">
        <v>684</v>
      </c>
      <c r="F2187" s="73" t="s">
        <v>2430</v>
      </c>
    </row>
    <row r="2188" spans="1:6" s="53" customFormat="1" x14ac:dyDescent="0.35">
      <c r="A2188" s="72">
        <v>44160</v>
      </c>
      <c r="B2188" s="73" t="s">
        <v>2427</v>
      </c>
      <c r="C2188" s="74">
        <v>33520.68</v>
      </c>
      <c r="D2188" s="73" t="s">
        <v>2428</v>
      </c>
      <c r="E2188" s="26" t="s">
        <v>684</v>
      </c>
      <c r="F2188" s="73" t="s">
        <v>2430</v>
      </c>
    </row>
    <row r="2189" spans="1:6" s="53" customFormat="1" x14ac:dyDescent="0.35">
      <c r="A2189" s="72">
        <v>44147</v>
      </c>
      <c r="B2189" s="73" t="s">
        <v>68</v>
      </c>
      <c r="C2189" s="74">
        <v>160</v>
      </c>
      <c r="D2189" s="73" t="s">
        <v>2431</v>
      </c>
      <c r="E2189" s="26" t="s">
        <v>672</v>
      </c>
      <c r="F2189" s="73">
        <v>12000000086</v>
      </c>
    </row>
    <row r="2190" spans="1:6" s="53" customFormat="1" x14ac:dyDescent="0.35">
      <c r="A2190" s="72">
        <v>44147</v>
      </c>
      <c r="B2190" s="73" t="s">
        <v>51</v>
      </c>
      <c r="C2190" s="74">
        <v>1677.9</v>
      </c>
      <c r="D2190" s="73" t="s">
        <v>2432</v>
      </c>
      <c r="E2190" s="26" t="s">
        <v>2433</v>
      </c>
      <c r="F2190" s="73">
        <v>1100755020</v>
      </c>
    </row>
    <row r="2191" spans="1:6" s="53" customFormat="1" x14ac:dyDescent="0.35">
      <c r="A2191" s="72">
        <v>44147</v>
      </c>
      <c r="B2191" s="73" t="s">
        <v>904</v>
      </c>
      <c r="C2191" s="74">
        <v>655.20000000000005</v>
      </c>
      <c r="D2191" s="73" t="s">
        <v>1211</v>
      </c>
      <c r="E2191" s="26" t="s">
        <v>2433</v>
      </c>
      <c r="F2191" s="73">
        <v>7354657</v>
      </c>
    </row>
    <row r="2192" spans="1:6" s="53" customFormat="1" x14ac:dyDescent="0.35">
      <c r="A2192" s="72">
        <v>44154</v>
      </c>
      <c r="B2192" s="73" t="s">
        <v>904</v>
      </c>
      <c r="C2192" s="74">
        <v>655.20000000000005</v>
      </c>
      <c r="D2192" s="73" t="s">
        <v>1211</v>
      </c>
      <c r="E2192" s="26" t="s">
        <v>2433</v>
      </c>
      <c r="F2192" s="73">
        <v>7354902</v>
      </c>
    </row>
    <row r="2193" spans="1:6" s="53" customFormat="1" x14ac:dyDescent="0.35">
      <c r="A2193" s="72">
        <v>44154</v>
      </c>
      <c r="B2193" s="73" t="s">
        <v>904</v>
      </c>
      <c r="C2193" s="74">
        <v>655.20000000000005</v>
      </c>
      <c r="D2193" s="73" t="s">
        <v>1211</v>
      </c>
      <c r="E2193" s="26" t="s">
        <v>2433</v>
      </c>
      <c r="F2193" s="73">
        <v>7355158</v>
      </c>
    </row>
    <row r="2194" spans="1:6" s="53" customFormat="1" x14ac:dyDescent="0.35">
      <c r="A2194" s="72">
        <v>44154</v>
      </c>
      <c r="B2194" s="73" t="s">
        <v>904</v>
      </c>
      <c r="C2194" s="74">
        <v>655.20000000000005</v>
      </c>
      <c r="D2194" s="73" t="s">
        <v>1211</v>
      </c>
      <c r="E2194" s="26" t="s">
        <v>2433</v>
      </c>
      <c r="F2194" s="73">
        <v>7354773</v>
      </c>
    </row>
    <row r="2195" spans="1:6" s="53" customFormat="1" x14ac:dyDescent="0.35">
      <c r="A2195" s="72">
        <v>44147</v>
      </c>
      <c r="B2195" s="73" t="s">
        <v>2434</v>
      </c>
      <c r="C2195" s="74">
        <v>5529.75</v>
      </c>
      <c r="D2195" s="73" t="s">
        <v>2435</v>
      </c>
      <c r="E2195" s="26" t="s">
        <v>2433</v>
      </c>
      <c r="F2195" s="73" t="s">
        <v>2436</v>
      </c>
    </row>
    <row r="2196" spans="1:6" s="53" customFormat="1" x14ac:dyDescent="0.35">
      <c r="A2196" s="72">
        <v>44147</v>
      </c>
      <c r="B2196" s="73" t="s">
        <v>68</v>
      </c>
      <c r="C2196" s="74">
        <v>145</v>
      </c>
      <c r="D2196" s="73" t="s">
        <v>2437</v>
      </c>
      <c r="E2196" s="26" t="s">
        <v>2433</v>
      </c>
      <c r="F2196" s="73">
        <v>12000000081</v>
      </c>
    </row>
    <row r="2197" spans="1:6" s="53" customFormat="1" x14ac:dyDescent="0.35">
      <c r="A2197" s="72">
        <v>44140</v>
      </c>
      <c r="B2197" s="73" t="s">
        <v>906</v>
      </c>
      <c r="C2197" s="74">
        <v>2.99</v>
      </c>
      <c r="D2197" s="73" t="s">
        <v>1186</v>
      </c>
      <c r="E2197" s="26" t="s">
        <v>896</v>
      </c>
      <c r="F2197" s="73">
        <v>8.0540000026743204E+18</v>
      </c>
    </row>
    <row r="2198" spans="1:6" s="53" customFormat="1" x14ac:dyDescent="0.35">
      <c r="A2198" s="72">
        <v>44140</v>
      </c>
      <c r="B2198" s="73" t="s">
        <v>906</v>
      </c>
      <c r="C2198" s="74">
        <v>6.5</v>
      </c>
      <c r="D2198" s="73" t="s">
        <v>1186</v>
      </c>
      <c r="E2198" s="26" t="s">
        <v>896</v>
      </c>
      <c r="F2198" s="73">
        <v>8.0540000026743398E+18</v>
      </c>
    </row>
    <row r="2199" spans="1:6" s="53" customFormat="1" x14ac:dyDescent="0.35">
      <c r="A2199" s="72">
        <v>44147</v>
      </c>
      <c r="B2199" s="73" t="s">
        <v>906</v>
      </c>
      <c r="C2199" s="74">
        <v>2.99</v>
      </c>
      <c r="D2199" s="73" t="s">
        <v>1186</v>
      </c>
      <c r="E2199" s="26" t="s">
        <v>896</v>
      </c>
      <c r="F2199" s="73">
        <v>8.0860000085128397E+18</v>
      </c>
    </row>
    <row r="2200" spans="1:6" s="53" customFormat="1" x14ac:dyDescent="0.35">
      <c r="A2200" s="72">
        <v>44147</v>
      </c>
      <c r="B2200" s="73" t="s">
        <v>699</v>
      </c>
      <c r="C2200" s="74">
        <v>5797.5</v>
      </c>
      <c r="D2200" s="73" t="s">
        <v>1209</v>
      </c>
      <c r="E2200" s="26" t="s">
        <v>896</v>
      </c>
      <c r="F2200" s="73">
        <v>86</v>
      </c>
    </row>
    <row r="2201" spans="1:6" s="53" customFormat="1" x14ac:dyDescent="0.35">
      <c r="A2201" s="72">
        <v>44147</v>
      </c>
      <c r="B2201" s="73" t="s">
        <v>699</v>
      </c>
      <c r="C2201" s="74">
        <v>6411</v>
      </c>
      <c r="D2201" s="73" t="s">
        <v>1209</v>
      </c>
      <c r="E2201" s="26" t="s">
        <v>896</v>
      </c>
      <c r="F2201" s="73">
        <v>82</v>
      </c>
    </row>
    <row r="2202" spans="1:6" s="53" customFormat="1" x14ac:dyDescent="0.35">
      <c r="A2202" s="72">
        <v>44147</v>
      </c>
      <c r="B2202" s="73" t="s">
        <v>699</v>
      </c>
      <c r="C2202" s="74">
        <v>7357.5</v>
      </c>
      <c r="D2202" s="73" t="s">
        <v>1209</v>
      </c>
      <c r="E2202" s="26" t="s">
        <v>896</v>
      </c>
      <c r="F2202" s="73">
        <v>83</v>
      </c>
    </row>
    <row r="2203" spans="1:6" s="53" customFormat="1" x14ac:dyDescent="0.35">
      <c r="A2203" s="72">
        <v>44147</v>
      </c>
      <c r="B2203" s="73" t="s">
        <v>699</v>
      </c>
      <c r="C2203" s="74">
        <v>7009.5</v>
      </c>
      <c r="D2203" s="73" t="s">
        <v>1209</v>
      </c>
      <c r="E2203" s="26" t="s">
        <v>896</v>
      </c>
      <c r="F2203" s="73">
        <v>81</v>
      </c>
    </row>
    <row r="2204" spans="1:6" s="53" customFormat="1" x14ac:dyDescent="0.35">
      <c r="A2204" s="72">
        <v>44147</v>
      </c>
      <c r="B2204" s="73" t="s">
        <v>699</v>
      </c>
      <c r="C2204" s="74">
        <v>7809.6</v>
      </c>
      <c r="D2204" s="73" t="s">
        <v>1209</v>
      </c>
      <c r="E2204" s="26" t="s">
        <v>896</v>
      </c>
      <c r="F2204" s="73">
        <v>92</v>
      </c>
    </row>
    <row r="2205" spans="1:6" s="53" customFormat="1" x14ac:dyDescent="0.35">
      <c r="A2205" s="72">
        <v>44147</v>
      </c>
      <c r="B2205" s="73" t="s">
        <v>699</v>
      </c>
      <c r="C2205" s="74">
        <v>7364</v>
      </c>
      <c r="D2205" s="73" t="s">
        <v>1209</v>
      </c>
      <c r="E2205" s="26" t="s">
        <v>896</v>
      </c>
      <c r="F2205" s="73">
        <v>93</v>
      </c>
    </row>
    <row r="2206" spans="1:6" s="53" customFormat="1" x14ac:dyDescent="0.35">
      <c r="A2206" s="72">
        <v>44147</v>
      </c>
      <c r="B2206" s="73" t="s">
        <v>699</v>
      </c>
      <c r="C2206" s="74">
        <v>8812.5</v>
      </c>
      <c r="D2206" s="73" t="s">
        <v>1209</v>
      </c>
      <c r="E2206" s="26" t="s">
        <v>896</v>
      </c>
      <c r="F2206" s="73">
        <v>87</v>
      </c>
    </row>
    <row r="2207" spans="1:6" s="53" customFormat="1" x14ac:dyDescent="0.35">
      <c r="A2207" s="72">
        <v>44147</v>
      </c>
      <c r="B2207" s="73" t="s">
        <v>563</v>
      </c>
      <c r="C2207" s="74">
        <v>1680</v>
      </c>
      <c r="D2207" s="73" t="s">
        <v>771</v>
      </c>
      <c r="E2207" s="26" t="s">
        <v>250</v>
      </c>
      <c r="F2207" s="73">
        <v>56536428</v>
      </c>
    </row>
    <row r="2208" spans="1:6" s="53" customFormat="1" x14ac:dyDescent="0.35">
      <c r="A2208" s="72">
        <v>44147</v>
      </c>
      <c r="B2208" s="73" t="s">
        <v>907</v>
      </c>
      <c r="C2208" s="74">
        <v>1315.88</v>
      </c>
      <c r="D2208" s="73" t="s">
        <v>2438</v>
      </c>
      <c r="E2208" s="26" t="s">
        <v>250</v>
      </c>
      <c r="F2208" s="73">
        <v>56535841</v>
      </c>
    </row>
    <row r="2209" spans="1:6" s="53" customFormat="1" x14ac:dyDescent="0.35">
      <c r="A2209" s="72">
        <v>44154</v>
      </c>
      <c r="B2209" s="73" t="s">
        <v>563</v>
      </c>
      <c r="C2209" s="74">
        <v>1050</v>
      </c>
      <c r="D2209" s="73" t="s">
        <v>771</v>
      </c>
      <c r="E2209" s="26" t="s">
        <v>250</v>
      </c>
      <c r="F2209" s="73">
        <v>56573928</v>
      </c>
    </row>
    <row r="2210" spans="1:6" s="53" customFormat="1" x14ac:dyDescent="0.35">
      <c r="A2210" s="72">
        <v>44154</v>
      </c>
      <c r="B2210" s="73" t="s">
        <v>907</v>
      </c>
      <c r="C2210" s="74">
        <v>1295.52</v>
      </c>
      <c r="D2210" s="73" t="s">
        <v>1223</v>
      </c>
      <c r="E2210" s="26" t="s">
        <v>250</v>
      </c>
      <c r="F2210" s="73">
        <v>56572888</v>
      </c>
    </row>
    <row r="2211" spans="1:6" s="53" customFormat="1" x14ac:dyDescent="0.35">
      <c r="A2211" s="72">
        <v>44160</v>
      </c>
      <c r="B2211" s="73" t="s">
        <v>563</v>
      </c>
      <c r="C2211" s="74">
        <v>1575</v>
      </c>
      <c r="D2211" s="73" t="s">
        <v>771</v>
      </c>
      <c r="E2211" s="26" t="s">
        <v>250</v>
      </c>
      <c r="F2211" s="73">
        <v>56200370</v>
      </c>
    </row>
    <row r="2212" spans="1:6" s="53" customFormat="1" x14ac:dyDescent="0.35">
      <c r="A2212" s="72">
        <v>44160</v>
      </c>
      <c r="B2212" s="73" t="s">
        <v>563</v>
      </c>
      <c r="C2212" s="74">
        <v>1680</v>
      </c>
      <c r="D2212" s="73" t="s">
        <v>771</v>
      </c>
      <c r="E2212" s="26" t="s">
        <v>250</v>
      </c>
      <c r="F2212" s="73">
        <v>56231775</v>
      </c>
    </row>
    <row r="2213" spans="1:6" s="53" customFormat="1" x14ac:dyDescent="0.35">
      <c r="A2213" s="72">
        <v>44160</v>
      </c>
      <c r="B2213" s="73" t="s">
        <v>563</v>
      </c>
      <c r="C2213" s="74">
        <v>1680</v>
      </c>
      <c r="D2213" s="73" t="s">
        <v>771</v>
      </c>
      <c r="E2213" s="26" t="s">
        <v>250</v>
      </c>
      <c r="F2213" s="73">
        <v>56612055</v>
      </c>
    </row>
    <row r="2214" spans="1:6" s="53" customFormat="1" x14ac:dyDescent="0.35">
      <c r="A2214" s="72">
        <v>44160</v>
      </c>
      <c r="B2214" s="73" t="s">
        <v>907</v>
      </c>
      <c r="C2214" s="74">
        <v>1339.39</v>
      </c>
      <c r="D2214" s="73" t="s">
        <v>1223</v>
      </c>
      <c r="E2214" s="26" t="s">
        <v>250</v>
      </c>
      <c r="F2214" s="73">
        <v>56611396</v>
      </c>
    </row>
    <row r="2215" spans="1:6" s="53" customFormat="1" x14ac:dyDescent="0.35">
      <c r="A2215" s="72">
        <v>44140</v>
      </c>
      <c r="B2215" s="73" t="s">
        <v>2439</v>
      </c>
      <c r="C2215" s="74">
        <v>197.74</v>
      </c>
      <c r="D2215" s="73" t="s">
        <v>2256</v>
      </c>
      <c r="E2215" s="26" t="s">
        <v>252</v>
      </c>
      <c r="F2215" s="73" t="s">
        <v>2440</v>
      </c>
    </row>
    <row r="2216" spans="1:6" s="53" customFormat="1" x14ac:dyDescent="0.35">
      <c r="A2216" s="72">
        <v>44147</v>
      </c>
      <c r="B2216" s="73" t="s">
        <v>2439</v>
      </c>
      <c r="C2216" s="74">
        <v>23514.639999999999</v>
      </c>
      <c r="D2216" s="73" t="s">
        <v>2256</v>
      </c>
      <c r="E2216" s="26" t="s">
        <v>252</v>
      </c>
      <c r="F2216" s="73" t="s">
        <v>2441</v>
      </c>
    </row>
    <row r="2217" spans="1:6" s="53" customFormat="1" x14ac:dyDescent="0.35">
      <c r="A2217" s="72">
        <v>44147</v>
      </c>
      <c r="B2217" s="73" t="s">
        <v>2439</v>
      </c>
      <c r="C2217" s="74">
        <v>210.8</v>
      </c>
      <c r="D2217" s="73" t="s">
        <v>2442</v>
      </c>
      <c r="E2217" s="26" t="s">
        <v>252</v>
      </c>
      <c r="F2217" s="73" t="s">
        <v>2443</v>
      </c>
    </row>
    <row r="2218" spans="1:6" s="53" customFormat="1" x14ac:dyDescent="0.35">
      <c r="A2218" s="72">
        <v>44154</v>
      </c>
      <c r="B2218" s="73" t="s">
        <v>2439</v>
      </c>
      <c r="C2218" s="74">
        <v>626.17999999999995</v>
      </c>
      <c r="D2218" s="73" t="s">
        <v>2256</v>
      </c>
      <c r="E2218" s="26" t="s">
        <v>252</v>
      </c>
      <c r="F2218" s="73" t="s">
        <v>2444</v>
      </c>
    </row>
    <row r="2219" spans="1:6" s="53" customFormat="1" x14ac:dyDescent="0.35">
      <c r="A2219" s="72">
        <v>44154</v>
      </c>
      <c r="B2219" s="73" t="s">
        <v>2439</v>
      </c>
      <c r="C2219" s="74">
        <v>31.61</v>
      </c>
      <c r="D2219" s="73" t="s">
        <v>2256</v>
      </c>
      <c r="E2219" s="26" t="s">
        <v>252</v>
      </c>
      <c r="F2219" s="73" t="s">
        <v>2445</v>
      </c>
    </row>
    <row r="2220" spans="1:6" s="53" customFormat="1" x14ac:dyDescent="0.35">
      <c r="A2220" s="72">
        <v>44160</v>
      </c>
      <c r="B2220" s="73" t="s">
        <v>2439</v>
      </c>
      <c r="C2220" s="74">
        <v>2171.1</v>
      </c>
      <c r="D2220" s="73" t="s">
        <v>2256</v>
      </c>
      <c r="E2220" s="26" t="s">
        <v>252</v>
      </c>
      <c r="F2220" s="73" t="s">
        <v>2446</v>
      </c>
    </row>
    <row r="2221" spans="1:6" s="53" customFormat="1" x14ac:dyDescent="0.35">
      <c r="A2221" s="72">
        <v>44147</v>
      </c>
      <c r="B2221" s="73" t="s">
        <v>68</v>
      </c>
      <c r="C2221" s="74">
        <v>489.58</v>
      </c>
      <c r="D2221" s="73" t="s">
        <v>2447</v>
      </c>
      <c r="E2221" s="26" t="s">
        <v>252</v>
      </c>
      <c r="F2221" s="73" t="s">
        <v>2448</v>
      </c>
    </row>
    <row r="2222" spans="1:6" s="53" customFormat="1" x14ac:dyDescent="0.35">
      <c r="A2222" s="72">
        <v>44147</v>
      </c>
      <c r="B2222" s="73" t="s">
        <v>68</v>
      </c>
      <c r="C2222" s="74">
        <v>2120</v>
      </c>
      <c r="D2222" s="73" t="s">
        <v>2449</v>
      </c>
      <c r="E2222" s="26" t="s">
        <v>252</v>
      </c>
      <c r="F2222" s="73">
        <v>12000000085</v>
      </c>
    </row>
    <row r="2223" spans="1:6" s="53" customFormat="1" x14ac:dyDescent="0.35">
      <c r="A2223" s="72">
        <v>44140</v>
      </c>
      <c r="B2223" s="73" t="s">
        <v>711</v>
      </c>
      <c r="C2223" s="74">
        <v>7140</v>
      </c>
      <c r="D2223" s="73" t="s">
        <v>2450</v>
      </c>
      <c r="E2223" s="26" t="s">
        <v>252</v>
      </c>
      <c r="F2223" s="73" t="s">
        <v>2451</v>
      </c>
    </row>
    <row r="2224" spans="1:6" s="53" customFormat="1" x14ac:dyDescent="0.35">
      <c r="A2224" s="72">
        <v>44147</v>
      </c>
      <c r="B2224" s="73" t="s">
        <v>711</v>
      </c>
      <c r="C2224" s="74">
        <v>13280</v>
      </c>
      <c r="D2224" s="73" t="s">
        <v>2450</v>
      </c>
      <c r="E2224" s="26" t="s">
        <v>252</v>
      </c>
      <c r="F2224" s="73" t="s">
        <v>2452</v>
      </c>
    </row>
    <row r="2225" spans="1:6" s="53" customFormat="1" x14ac:dyDescent="0.35">
      <c r="A2225" s="72">
        <v>44147</v>
      </c>
      <c r="B2225" s="73" t="s">
        <v>2453</v>
      </c>
      <c r="C2225" s="74">
        <v>3600</v>
      </c>
      <c r="D2225" s="73" t="s">
        <v>2454</v>
      </c>
      <c r="E2225" s="26" t="s">
        <v>252</v>
      </c>
      <c r="F2225" s="73" t="s">
        <v>2455</v>
      </c>
    </row>
    <row r="2226" spans="1:6" s="53" customFormat="1" x14ac:dyDescent="0.35">
      <c r="A2226" s="72">
        <v>44154</v>
      </c>
      <c r="B2226" s="73" t="s">
        <v>920</v>
      </c>
      <c r="C2226" s="74">
        <v>3437.6</v>
      </c>
      <c r="D2226" s="73" t="s">
        <v>2450</v>
      </c>
      <c r="E2226" s="26" t="s">
        <v>252</v>
      </c>
      <c r="F2226" s="73" t="s">
        <v>2456</v>
      </c>
    </row>
    <row r="2227" spans="1:6" s="53" customFormat="1" x14ac:dyDescent="0.35">
      <c r="A2227" s="72">
        <v>44154</v>
      </c>
      <c r="B2227" s="73" t="s">
        <v>920</v>
      </c>
      <c r="C2227" s="74">
        <v>3437.6</v>
      </c>
      <c r="D2227" s="73" t="s">
        <v>2450</v>
      </c>
      <c r="E2227" s="26" t="s">
        <v>252</v>
      </c>
      <c r="F2227" s="73" t="s">
        <v>2457</v>
      </c>
    </row>
    <row r="2228" spans="1:6" s="53" customFormat="1" x14ac:dyDescent="0.35">
      <c r="A2228" s="72">
        <v>44154</v>
      </c>
      <c r="B2228" s="73" t="s">
        <v>920</v>
      </c>
      <c r="C2228" s="74">
        <v>3437.6</v>
      </c>
      <c r="D2228" s="73" t="s">
        <v>2450</v>
      </c>
      <c r="E2228" s="26" t="s">
        <v>252</v>
      </c>
      <c r="F2228" s="73" t="s">
        <v>2458</v>
      </c>
    </row>
    <row r="2229" spans="1:6" s="53" customFormat="1" x14ac:dyDescent="0.35">
      <c r="A2229" s="72">
        <v>44160</v>
      </c>
      <c r="B2229" s="73" t="s">
        <v>920</v>
      </c>
      <c r="C2229" s="74">
        <v>3437.6</v>
      </c>
      <c r="D2229" s="73" t="s">
        <v>2450</v>
      </c>
      <c r="E2229" s="26" t="s">
        <v>252</v>
      </c>
      <c r="F2229" s="73" t="s">
        <v>2459</v>
      </c>
    </row>
    <row r="2230" spans="1:6" s="53" customFormat="1" x14ac:dyDescent="0.35">
      <c r="A2230" s="72">
        <v>44160</v>
      </c>
      <c r="B2230" s="73" t="s">
        <v>711</v>
      </c>
      <c r="C2230" s="74">
        <v>6720</v>
      </c>
      <c r="D2230" s="73" t="s">
        <v>2450</v>
      </c>
      <c r="E2230" s="26" t="s">
        <v>252</v>
      </c>
      <c r="F2230" s="73" t="s">
        <v>2460</v>
      </c>
    </row>
    <row r="2231" spans="1:6" s="53" customFormat="1" x14ac:dyDescent="0.35">
      <c r="A2231" s="72">
        <v>44160</v>
      </c>
      <c r="B2231" s="73" t="s">
        <v>711</v>
      </c>
      <c r="C2231" s="74">
        <v>14080</v>
      </c>
      <c r="D2231" s="73" t="s">
        <v>2450</v>
      </c>
      <c r="E2231" s="26" t="s">
        <v>252</v>
      </c>
      <c r="F2231" s="73" t="s">
        <v>2461</v>
      </c>
    </row>
    <row r="2232" spans="1:6" s="53" customFormat="1" x14ac:dyDescent="0.35">
      <c r="A2232" s="72">
        <v>44160</v>
      </c>
      <c r="B2232" s="73" t="s">
        <v>711</v>
      </c>
      <c r="C2232" s="74">
        <v>11440</v>
      </c>
      <c r="D2232" s="73" t="s">
        <v>2450</v>
      </c>
      <c r="E2232" s="26" t="s">
        <v>252</v>
      </c>
      <c r="F2232" s="73" t="s">
        <v>2462</v>
      </c>
    </row>
    <row r="2233" spans="1:6" s="53" customFormat="1" x14ac:dyDescent="0.35">
      <c r="A2233" s="72">
        <v>44160</v>
      </c>
      <c r="B2233" s="73" t="s">
        <v>711</v>
      </c>
      <c r="C2233" s="74">
        <v>13376</v>
      </c>
      <c r="D2233" s="73" t="s">
        <v>2450</v>
      </c>
      <c r="E2233" s="26" t="s">
        <v>252</v>
      </c>
      <c r="F2233" s="73" t="s">
        <v>2463</v>
      </c>
    </row>
    <row r="2234" spans="1:6" s="53" customFormat="1" x14ac:dyDescent="0.35">
      <c r="A2234" s="72">
        <v>44154</v>
      </c>
      <c r="B2234" s="73" t="s">
        <v>2439</v>
      </c>
      <c r="C2234" s="74">
        <v>15378.01</v>
      </c>
      <c r="D2234" s="73" t="s">
        <v>2464</v>
      </c>
      <c r="E2234" s="26" t="s">
        <v>252</v>
      </c>
      <c r="F2234" s="73" t="s">
        <v>2465</v>
      </c>
    </row>
    <row r="2235" spans="1:6" s="53" customFormat="1" x14ac:dyDescent="0.35">
      <c r="A2235" s="72">
        <v>44154</v>
      </c>
      <c r="B2235" s="73" t="s">
        <v>2439</v>
      </c>
      <c r="C2235" s="74">
        <v>6088.5</v>
      </c>
      <c r="D2235" s="73" t="s">
        <v>2464</v>
      </c>
      <c r="E2235" s="26" t="s">
        <v>252</v>
      </c>
      <c r="F2235" s="73" t="s">
        <v>2466</v>
      </c>
    </row>
    <row r="2236" spans="1:6" s="53" customFormat="1" x14ac:dyDescent="0.35">
      <c r="A2236" s="72">
        <v>44154</v>
      </c>
      <c r="B2236" s="73" t="s">
        <v>2467</v>
      </c>
      <c r="C2236" s="74">
        <v>42048</v>
      </c>
      <c r="D2236" s="73" t="s">
        <v>2468</v>
      </c>
      <c r="E2236" s="26" t="s">
        <v>666</v>
      </c>
      <c r="F2236" s="73" t="s">
        <v>2469</v>
      </c>
    </row>
    <row r="2237" spans="1:6" s="53" customFormat="1" x14ac:dyDescent="0.35">
      <c r="A2237" s="72">
        <v>44147</v>
      </c>
      <c r="B2237" s="73" t="s">
        <v>2470</v>
      </c>
      <c r="C2237" s="74">
        <v>4858</v>
      </c>
      <c r="D2237" s="73" t="s">
        <v>2471</v>
      </c>
      <c r="E2237" s="26" t="s">
        <v>666</v>
      </c>
      <c r="F2237" s="73">
        <v>412060926</v>
      </c>
    </row>
    <row r="2238" spans="1:6" s="53" customFormat="1" x14ac:dyDescent="0.35">
      <c r="A2238" s="72">
        <v>44154</v>
      </c>
      <c r="B2238" s="73" t="s">
        <v>2467</v>
      </c>
      <c r="C2238" s="74">
        <v>20250</v>
      </c>
      <c r="D2238" s="73" t="s">
        <v>2472</v>
      </c>
      <c r="E2238" s="26" t="s">
        <v>666</v>
      </c>
      <c r="F2238" s="73" t="s">
        <v>2469</v>
      </c>
    </row>
    <row r="2239" spans="1:6" s="53" customFormat="1" x14ac:dyDescent="0.35">
      <c r="A2239" s="72">
        <v>44147</v>
      </c>
      <c r="B2239" s="73" t="s">
        <v>1098</v>
      </c>
      <c r="C2239" s="74">
        <v>932</v>
      </c>
      <c r="D2239" s="73" t="s">
        <v>2473</v>
      </c>
      <c r="E2239" s="26" t="s">
        <v>1143</v>
      </c>
      <c r="F2239" s="73" t="s">
        <v>2474</v>
      </c>
    </row>
    <row r="2240" spans="1:6" s="53" customFormat="1" x14ac:dyDescent="0.35">
      <c r="A2240" s="72">
        <v>44147</v>
      </c>
      <c r="B2240" s="73" t="s">
        <v>1098</v>
      </c>
      <c r="C2240" s="74">
        <v>1569</v>
      </c>
      <c r="D2240" s="73" t="s">
        <v>2473</v>
      </c>
      <c r="E2240" s="26" t="s">
        <v>1143</v>
      </c>
      <c r="F2240" s="73" t="s">
        <v>2475</v>
      </c>
    </row>
    <row r="2241" spans="1:6" s="53" customFormat="1" x14ac:dyDescent="0.35">
      <c r="A2241" s="72">
        <v>44147</v>
      </c>
      <c r="B2241" s="73" t="s">
        <v>1098</v>
      </c>
      <c r="C2241" s="74">
        <v>1667</v>
      </c>
      <c r="D2241" s="73" t="s">
        <v>2473</v>
      </c>
      <c r="E2241" s="26" t="s">
        <v>1143</v>
      </c>
      <c r="F2241" s="73" t="s">
        <v>2476</v>
      </c>
    </row>
    <row r="2242" spans="1:6" s="53" customFormat="1" x14ac:dyDescent="0.35">
      <c r="A2242" s="72">
        <v>44147</v>
      </c>
      <c r="B2242" s="73" t="s">
        <v>1098</v>
      </c>
      <c r="C2242" s="74">
        <v>1912</v>
      </c>
      <c r="D2242" s="73" t="s">
        <v>2473</v>
      </c>
      <c r="E2242" s="26" t="s">
        <v>1143</v>
      </c>
      <c r="F2242" s="73" t="s">
        <v>2477</v>
      </c>
    </row>
    <row r="2243" spans="1:6" s="53" customFormat="1" x14ac:dyDescent="0.35">
      <c r="A2243" s="72">
        <v>44154</v>
      </c>
      <c r="B2243" s="73" t="s">
        <v>1042</v>
      </c>
      <c r="C2243" s="74">
        <v>570.80999999999995</v>
      </c>
      <c r="D2243" s="73" t="s">
        <v>1305</v>
      </c>
      <c r="E2243" s="26" t="s">
        <v>1143</v>
      </c>
      <c r="F2243" s="73">
        <v>24368394</v>
      </c>
    </row>
    <row r="2244" spans="1:6" s="53" customFormat="1" x14ac:dyDescent="0.35">
      <c r="A2244" s="72">
        <v>44154</v>
      </c>
      <c r="B2244" s="73" t="s">
        <v>1042</v>
      </c>
      <c r="C2244" s="74">
        <v>1224.93</v>
      </c>
      <c r="D2244" s="73" t="s">
        <v>1305</v>
      </c>
      <c r="E2244" s="26" t="s">
        <v>1143</v>
      </c>
      <c r="F2244" s="73">
        <v>24399746</v>
      </c>
    </row>
    <row r="2245" spans="1:6" s="53" customFormat="1" x14ac:dyDescent="0.35">
      <c r="A2245" s="72">
        <v>44154</v>
      </c>
      <c r="B2245" s="73" t="s">
        <v>1042</v>
      </c>
      <c r="C2245" s="74">
        <v>3618.63</v>
      </c>
      <c r="D2245" s="73" t="s">
        <v>1306</v>
      </c>
      <c r="E2245" s="26" t="s">
        <v>1143</v>
      </c>
      <c r="F2245" s="73">
        <v>24428724</v>
      </c>
    </row>
    <row r="2246" spans="1:6" s="53" customFormat="1" x14ac:dyDescent="0.35">
      <c r="A2246" s="72">
        <v>44154</v>
      </c>
      <c r="B2246" s="73" t="s">
        <v>1042</v>
      </c>
      <c r="C2246" s="74">
        <v>2615.19</v>
      </c>
      <c r="D2246" s="73" t="s">
        <v>1210</v>
      </c>
      <c r="E2246" s="26" t="s">
        <v>1143</v>
      </c>
      <c r="F2246" s="73">
        <v>24428727</v>
      </c>
    </row>
    <row r="2247" spans="1:6" s="53" customFormat="1" x14ac:dyDescent="0.35">
      <c r="A2247" s="72">
        <v>44154</v>
      </c>
      <c r="B2247" s="73" t="s">
        <v>1042</v>
      </c>
      <c r="C2247" s="74">
        <v>857</v>
      </c>
      <c r="D2247" s="73" t="s">
        <v>1210</v>
      </c>
      <c r="E2247" s="26" t="s">
        <v>1143</v>
      </c>
      <c r="F2247" s="73">
        <v>24428726</v>
      </c>
    </row>
    <row r="2248" spans="1:6" s="53" customFormat="1" x14ac:dyDescent="0.35">
      <c r="A2248" s="72">
        <v>44154</v>
      </c>
      <c r="B2248" s="73" t="s">
        <v>1042</v>
      </c>
      <c r="C2248" s="74">
        <v>3051.94</v>
      </c>
      <c r="D2248" s="73" t="s">
        <v>1306</v>
      </c>
      <c r="E2248" s="26" t="s">
        <v>1143</v>
      </c>
      <c r="F2248" s="73">
        <v>24428725</v>
      </c>
    </row>
    <row r="2249" spans="1:6" s="53" customFormat="1" x14ac:dyDescent="0.35">
      <c r="A2249" s="72">
        <v>44154</v>
      </c>
      <c r="B2249" s="73" t="s">
        <v>1042</v>
      </c>
      <c r="C2249" s="74">
        <v>3394.4</v>
      </c>
      <c r="D2249" s="73" t="s">
        <v>1306</v>
      </c>
      <c r="E2249" s="26" t="s">
        <v>1143</v>
      </c>
      <c r="F2249" s="73">
        <v>24368395</v>
      </c>
    </row>
    <row r="2250" spans="1:6" s="53" customFormat="1" x14ac:dyDescent="0.35">
      <c r="A2250" s="72">
        <v>44154</v>
      </c>
      <c r="B2250" s="73" t="s">
        <v>1042</v>
      </c>
      <c r="C2250" s="74">
        <v>1150.72</v>
      </c>
      <c r="D2250" s="73" t="s">
        <v>1306</v>
      </c>
      <c r="E2250" s="26" t="s">
        <v>1143</v>
      </c>
      <c r="F2250" s="73">
        <v>24368396</v>
      </c>
    </row>
    <row r="2251" spans="1:6" s="53" customFormat="1" x14ac:dyDescent="0.35">
      <c r="A2251" s="72">
        <v>44154</v>
      </c>
      <c r="B2251" s="73" t="s">
        <v>1042</v>
      </c>
      <c r="C2251" s="74">
        <v>3159.21</v>
      </c>
      <c r="D2251" s="73" t="s">
        <v>1306</v>
      </c>
      <c r="E2251" s="26" t="s">
        <v>1143</v>
      </c>
      <c r="F2251" s="73">
        <v>24399744</v>
      </c>
    </row>
    <row r="2252" spans="1:6" s="53" customFormat="1" x14ac:dyDescent="0.35">
      <c r="A2252" s="72">
        <v>44154</v>
      </c>
      <c r="B2252" s="73" t="s">
        <v>1042</v>
      </c>
      <c r="C2252" s="74">
        <v>1629.42</v>
      </c>
      <c r="D2252" s="73" t="s">
        <v>1306</v>
      </c>
      <c r="E2252" s="26" t="s">
        <v>1143</v>
      </c>
      <c r="F2252" s="73">
        <v>24399745</v>
      </c>
    </row>
    <row r="2253" spans="1:6" s="53" customFormat="1" x14ac:dyDescent="0.35">
      <c r="A2253" s="72">
        <v>44154</v>
      </c>
      <c r="B2253" s="73" t="s">
        <v>1042</v>
      </c>
      <c r="C2253" s="74">
        <v>2153.42</v>
      </c>
      <c r="D2253" s="73" t="s">
        <v>1210</v>
      </c>
      <c r="E2253" s="26" t="s">
        <v>1143</v>
      </c>
      <c r="F2253" s="73">
        <v>24399747</v>
      </c>
    </row>
    <row r="2254" spans="1:6" s="53" customFormat="1" x14ac:dyDescent="0.35">
      <c r="A2254" s="72">
        <v>44154</v>
      </c>
      <c r="B2254" s="73" t="s">
        <v>1042</v>
      </c>
      <c r="C2254" s="74">
        <v>4166.33</v>
      </c>
      <c r="D2254" s="73" t="s">
        <v>1306</v>
      </c>
      <c r="E2254" s="26" t="s">
        <v>1143</v>
      </c>
      <c r="F2254" s="73">
        <v>24457225</v>
      </c>
    </row>
    <row r="2255" spans="1:6" s="53" customFormat="1" x14ac:dyDescent="0.35">
      <c r="A2255" s="72">
        <v>44154</v>
      </c>
      <c r="B2255" s="73" t="s">
        <v>1042</v>
      </c>
      <c r="C2255" s="74">
        <v>2661.57</v>
      </c>
      <c r="D2255" s="73" t="s">
        <v>1306</v>
      </c>
      <c r="E2255" s="26" t="s">
        <v>1143</v>
      </c>
      <c r="F2255" s="73">
        <v>24457226</v>
      </c>
    </row>
    <row r="2256" spans="1:6" s="53" customFormat="1" x14ac:dyDescent="0.35">
      <c r="A2256" s="72">
        <v>44154</v>
      </c>
      <c r="B2256" s="73" t="s">
        <v>1042</v>
      </c>
      <c r="C2256" s="74">
        <v>1290.23</v>
      </c>
      <c r="D2256" s="73" t="s">
        <v>1305</v>
      </c>
      <c r="E2256" s="26" t="s">
        <v>1143</v>
      </c>
      <c r="F2256" s="73">
        <v>24457227</v>
      </c>
    </row>
    <row r="2257" spans="1:6" s="53" customFormat="1" x14ac:dyDescent="0.35">
      <c r="A2257" s="72">
        <v>44154</v>
      </c>
      <c r="B2257" s="73" t="s">
        <v>1042</v>
      </c>
      <c r="C2257" s="74">
        <v>2360.31</v>
      </c>
      <c r="D2257" s="73" t="s">
        <v>1210</v>
      </c>
      <c r="E2257" s="26" t="s">
        <v>1143</v>
      </c>
      <c r="F2257" s="73">
        <v>24457228</v>
      </c>
    </row>
    <row r="2258" spans="1:6" s="53" customFormat="1" x14ac:dyDescent="0.35">
      <c r="A2258" s="72">
        <v>44154</v>
      </c>
      <c r="B2258" s="73" t="s">
        <v>1042</v>
      </c>
      <c r="C2258" s="74">
        <v>2800.75</v>
      </c>
      <c r="D2258" s="73" t="s">
        <v>1305</v>
      </c>
      <c r="E2258" s="26" t="s">
        <v>1143</v>
      </c>
      <c r="F2258" s="73">
        <v>24368397</v>
      </c>
    </row>
    <row r="2259" spans="1:6" s="53" customFormat="1" x14ac:dyDescent="0.35">
      <c r="A2259" s="72">
        <v>44154</v>
      </c>
      <c r="B2259" s="73" t="s">
        <v>1042</v>
      </c>
      <c r="C2259" s="74">
        <v>2518.5300000000002</v>
      </c>
      <c r="D2259" s="73" t="s">
        <v>1305</v>
      </c>
      <c r="E2259" s="26" t="s">
        <v>1143</v>
      </c>
      <c r="F2259" s="73">
        <v>24368398</v>
      </c>
    </row>
    <row r="2260" spans="1:6" s="53" customFormat="1" x14ac:dyDescent="0.35">
      <c r="A2260" s="72">
        <v>44147</v>
      </c>
      <c r="B2260" s="73" t="s">
        <v>957</v>
      </c>
      <c r="C2260" s="74">
        <v>815.52</v>
      </c>
      <c r="D2260" s="73" t="s">
        <v>1058</v>
      </c>
      <c r="E2260" s="26" t="s">
        <v>246</v>
      </c>
      <c r="F2260" s="73">
        <v>8801609829</v>
      </c>
    </row>
    <row r="2261" spans="1:6" s="53" customFormat="1" x14ac:dyDescent="0.35">
      <c r="A2261" s="72">
        <v>44154</v>
      </c>
      <c r="B2261" s="73" t="s">
        <v>375</v>
      </c>
      <c r="C2261" s="74">
        <v>1301.6400000000001</v>
      </c>
      <c r="D2261" s="73" t="s">
        <v>1058</v>
      </c>
      <c r="E2261" s="26" t="s">
        <v>246</v>
      </c>
      <c r="F2261" s="73">
        <v>4906271</v>
      </c>
    </row>
    <row r="2262" spans="1:6" s="53" customFormat="1" x14ac:dyDescent="0.35">
      <c r="A2262" s="72">
        <v>44154</v>
      </c>
      <c r="B2262" s="73" t="s">
        <v>375</v>
      </c>
      <c r="C2262" s="74">
        <v>2635.11</v>
      </c>
      <c r="D2262" s="73" t="s">
        <v>1058</v>
      </c>
      <c r="E2262" s="26" t="s">
        <v>246</v>
      </c>
      <c r="F2262" s="73">
        <v>98551</v>
      </c>
    </row>
    <row r="2263" spans="1:6" s="53" customFormat="1" x14ac:dyDescent="0.35">
      <c r="A2263" s="72">
        <v>44154</v>
      </c>
      <c r="B2263" s="73" t="s">
        <v>375</v>
      </c>
      <c r="C2263" s="74">
        <v>8707.84</v>
      </c>
      <c r="D2263" s="73" t="s">
        <v>1058</v>
      </c>
      <c r="E2263" s="26" t="s">
        <v>246</v>
      </c>
      <c r="F2263" s="73">
        <v>98551</v>
      </c>
    </row>
    <row r="2264" spans="1:6" s="53" customFormat="1" x14ac:dyDescent="0.35">
      <c r="A2264" s="72">
        <v>44154</v>
      </c>
      <c r="B2264" s="73" t="s">
        <v>434</v>
      </c>
      <c r="C2264" s="74">
        <v>740</v>
      </c>
      <c r="D2264" s="73" t="s">
        <v>1058</v>
      </c>
      <c r="E2264" s="26" t="s">
        <v>246</v>
      </c>
      <c r="F2264" s="73" t="s">
        <v>2478</v>
      </c>
    </row>
    <row r="2265" spans="1:6" s="53" customFormat="1" x14ac:dyDescent="0.35">
      <c r="A2265" s="72">
        <v>44154</v>
      </c>
      <c r="B2265" s="73" t="s">
        <v>434</v>
      </c>
      <c r="C2265" s="74">
        <v>401.1</v>
      </c>
      <c r="D2265" s="73" t="s">
        <v>1058</v>
      </c>
      <c r="E2265" s="26" t="s">
        <v>246</v>
      </c>
      <c r="F2265" s="73" t="s">
        <v>2479</v>
      </c>
    </row>
    <row r="2266" spans="1:6" s="53" customFormat="1" x14ac:dyDescent="0.35">
      <c r="A2266" s="72">
        <v>44154</v>
      </c>
      <c r="B2266" s="73" t="s">
        <v>434</v>
      </c>
      <c r="C2266" s="74">
        <v>327.39999999999998</v>
      </c>
      <c r="D2266" s="73" t="s">
        <v>1058</v>
      </c>
      <c r="E2266" s="26" t="s">
        <v>246</v>
      </c>
      <c r="F2266" s="73" t="s">
        <v>2480</v>
      </c>
    </row>
    <row r="2267" spans="1:6" s="53" customFormat="1" x14ac:dyDescent="0.35">
      <c r="A2267" s="72">
        <v>44154</v>
      </c>
      <c r="B2267" s="73" t="s">
        <v>434</v>
      </c>
      <c r="C2267" s="74">
        <v>990</v>
      </c>
      <c r="D2267" s="73" t="s">
        <v>1058</v>
      </c>
      <c r="E2267" s="26" t="s">
        <v>246</v>
      </c>
      <c r="F2267" s="73" t="s">
        <v>2481</v>
      </c>
    </row>
    <row r="2268" spans="1:6" s="53" customFormat="1" x14ac:dyDescent="0.35">
      <c r="A2268" s="72">
        <v>44154</v>
      </c>
      <c r="B2268" s="73" t="s">
        <v>434</v>
      </c>
      <c r="C2268" s="74">
        <v>3440</v>
      </c>
      <c r="D2268" s="73" t="s">
        <v>1058</v>
      </c>
      <c r="E2268" s="26" t="s">
        <v>246</v>
      </c>
      <c r="F2268" s="73" t="s">
        <v>2482</v>
      </c>
    </row>
    <row r="2269" spans="1:6" s="53" customFormat="1" x14ac:dyDescent="0.35">
      <c r="A2269" s="72">
        <v>44154</v>
      </c>
      <c r="B2269" s="73" t="s">
        <v>434</v>
      </c>
      <c r="C2269" s="74">
        <v>12000</v>
      </c>
      <c r="D2269" s="73" t="s">
        <v>1058</v>
      </c>
      <c r="E2269" s="26" t="s">
        <v>246</v>
      </c>
      <c r="F2269" s="73" t="s">
        <v>2483</v>
      </c>
    </row>
    <row r="2270" spans="1:6" s="53" customFormat="1" x14ac:dyDescent="0.35">
      <c r="A2270" s="72">
        <v>44154</v>
      </c>
      <c r="B2270" s="73" t="s">
        <v>434</v>
      </c>
      <c r="C2270" s="74">
        <v>1105</v>
      </c>
      <c r="D2270" s="73" t="s">
        <v>1058</v>
      </c>
      <c r="E2270" s="26" t="s">
        <v>246</v>
      </c>
      <c r="F2270" s="73" t="s">
        <v>2484</v>
      </c>
    </row>
    <row r="2271" spans="1:6" s="53" customFormat="1" x14ac:dyDescent="0.35">
      <c r="A2271" s="72">
        <v>44154</v>
      </c>
      <c r="B2271" s="73" t="s">
        <v>434</v>
      </c>
      <c r="C2271" s="74">
        <v>793.5</v>
      </c>
      <c r="D2271" s="73" t="s">
        <v>1058</v>
      </c>
      <c r="E2271" s="26" t="s">
        <v>246</v>
      </c>
      <c r="F2271" s="73" t="s">
        <v>2485</v>
      </c>
    </row>
    <row r="2272" spans="1:6" s="53" customFormat="1" x14ac:dyDescent="0.35">
      <c r="A2272" s="72">
        <v>44154</v>
      </c>
      <c r="B2272" s="73" t="s">
        <v>434</v>
      </c>
      <c r="C2272" s="74">
        <v>442.16</v>
      </c>
      <c r="D2272" s="73" t="s">
        <v>1058</v>
      </c>
      <c r="E2272" s="26" t="s">
        <v>246</v>
      </c>
      <c r="F2272" s="73" t="s">
        <v>2486</v>
      </c>
    </row>
    <row r="2273" spans="1:6" s="53" customFormat="1" x14ac:dyDescent="0.35">
      <c r="A2273" s="72">
        <v>44154</v>
      </c>
      <c r="B2273" s="73" t="s">
        <v>2487</v>
      </c>
      <c r="C2273" s="74">
        <v>14749</v>
      </c>
      <c r="D2273" s="73" t="s">
        <v>2488</v>
      </c>
      <c r="E2273" s="26" t="s">
        <v>681</v>
      </c>
      <c r="F2273" s="73">
        <v>844</v>
      </c>
    </row>
    <row r="2274" spans="1:6" s="53" customFormat="1" x14ac:dyDescent="0.35">
      <c r="A2274" s="72">
        <v>44154</v>
      </c>
      <c r="B2274" s="73" t="s">
        <v>2489</v>
      </c>
      <c r="C2274" s="74">
        <f>17905+285</f>
        <v>18190</v>
      </c>
      <c r="D2274" s="73" t="s">
        <v>2490</v>
      </c>
      <c r="E2274" s="26" t="s">
        <v>159</v>
      </c>
      <c r="F2274" s="73" t="s">
        <v>2491</v>
      </c>
    </row>
    <row r="2275" spans="1:6" s="53" customFormat="1" x14ac:dyDescent="0.35">
      <c r="A2275" s="72">
        <v>44147</v>
      </c>
      <c r="B2275" s="73" t="s">
        <v>2492</v>
      </c>
      <c r="C2275" s="74">
        <v>43590</v>
      </c>
      <c r="D2275" s="73" t="s">
        <v>2493</v>
      </c>
      <c r="E2275" s="26" t="s">
        <v>159</v>
      </c>
      <c r="F2275" s="73">
        <v>20040</v>
      </c>
    </row>
    <row r="2276" spans="1:6" s="53" customFormat="1" x14ac:dyDescent="0.35">
      <c r="A2276" s="72">
        <v>44160</v>
      </c>
      <c r="B2276" s="73" t="s">
        <v>2492</v>
      </c>
      <c r="C2276" s="74">
        <v>21795</v>
      </c>
      <c r="D2276" s="73" t="s">
        <v>2493</v>
      </c>
      <c r="E2276" s="26" t="s">
        <v>159</v>
      </c>
      <c r="F2276" s="73" t="s">
        <v>2494</v>
      </c>
    </row>
    <row r="2277" spans="1:6" s="53" customFormat="1" x14ac:dyDescent="0.35">
      <c r="A2277" s="72">
        <v>44147</v>
      </c>
      <c r="B2277" s="73" t="s">
        <v>2492</v>
      </c>
      <c r="C2277" s="74">
        <v>7275</v>
      </c>
      <c r="D2277" s="73" t="s">
        <v>2495</v>
      </c>
      <c r="E2277" s="26" t="s">
        <v>159</v>
      </c>
      <c r="F2277" s="73">
        <v>19900</v>
      </c>
    </row>
    <row r="2278" spans="1:6" s="53" customFormat="1" x14ac:dyDescent="0.35">
      <c r="A2278" s="72">
        <v>44154</v>
      </c>
      <c r="B2278" s="73" t="s">
        <v>2496</v>
      </c>
      <c r="C2278" s="74">
        <v>116758.56</v>
      </c>
      <c r="D2278" s="73" t="s">
        <v>2333</v>
      </c>
      <c r="E2278" s="26" t="s">
        <v>159</v>
      </c>
      <c r="F2278" s="73" t="s">
        <v>2497</v>
      </c>
    </row>
    <row r="2279" spans="1:6" s="53" customFormat="1" x14ac:dyDescent="0.35">
      <c r="A2279" s="72">
        <v>44140</v>
      </c>
      <c r="B2279" s="73" t="s">
        <v>2498</v>
      </c>
      <c r="C2279" s="74">
        <v>672.52</v>
      </c>
      <c r="D2279" s="73" t="s">
        <v>2499</v>
      </c>
      <c r="E2279" s="26" t="s">
        <v>159</v>
      </c>
      <c r="F2279" s="73" t="s">
        <v>2500</v>
      </c>
    </row>
    <row r="2280" spans="1:6" s="53" customFormat="1" x14ac:dyDescent="0.35">
      <c r="A2280" s="72">
        <v>44140</v>
      </c>
      <c r="B2280" s="73" t="s">
        <v>2498</v>
      </c>
      <c r="C2280" s="74">
        <v>723.7</v>
      </c>
      <c r="D2280" s="73" t="s">
        <v>2501</v>
      </c>
      <c r="E2280" s="26" t="s">
        <v>159</v>
      </c>
      <c r="F2280" s="73" t="s">
        <v>2502</v>
      </c>
    </row>
    <row r="2281" spans="1:6" s="53" customFormat="1" x14ac:dyDescent="0.35">
      <c r="A2281" s="72">
        <v>44147</v>
      </c>
      <c r="B2281" s="73" t="s">
        <v>2498</v>
      </c>
      <c r="C2281" s="74">
        <v>51.18</v>
      </c>
      <c r="D2281" s="73" t="s">
        <v>2499</v>
      </c>
      <c r="E2281" s="26" t="s">
        <v>159</v>
      </c>
      <c r="F2281" s="73" t="s">
        <v>2503</v>
      </c>
    </row>
    <row r="2282" spans="1:6" s="53" customFormat="1" x14ac:dyDescent="0.35">
      <c r="A2282" s="72">
        <v>44147</v>
      </c>
      <c r="B2282" s="73" t="s">
        <v>2498</v>
      </c>
      <c r="C2282" s="74">
        <v>1447.4</v>
      </c>
      <c r="D2282" s="73" t="s">
        <v>2504</v>
      </c>
      <c r="E2282" s="26" t="s">
        <v>159</v>
      </c>
      <c r="F2282" s="73" t="s">
        <v>2505</v>
      </c>
    </row>
    <row r="2283" spans="1:6" s="53" customFormat="1" x14ac:dyDescent="0.35">
      <c r="A2283" s="72">
        <v>44154</v>
      </c>
      <c r="B2283" s="73" t="s">
        <v>2498</v>
      </c>
      <c r="C2283" s="74">
        <v>11805.52</v>
      </c>
      <c r="D2283" s="73" t="s">
        <v>2499</v>
      </c>
      <c r="E2283" s="26" t="s">
        <v>159</v>
      </c>
      <c r="F2283" s="73" t="s">
        <v>2506</v>
      </c>
    </row>
    <row r="2284" spans="1:6" s="53" customFormat="1" x14ac:dyDescent="0.35">
      <c r="A2284" s="72">
        <v>44147</v>
      </c>
      <c r="B2284" s="73" t="s">
        <v>83</v>
      </c>
      <c r="C2284" s="74">
        <f>53681.32+0.03</f>
        <v>53681.35</v>
      </c>
      <c r="D2284" s="73" t="s">
        <v>2507</v>
      </c>
      <c r="E2284" s="26" t="s">
        <v>159</v>
      </c>
      <c r="F2284" s="73">
        <v>10433830980</v>
      </c>
    </row>
    <row r="2285" spans="1:6" s="53" customFormat="1" x14ac:dyDescent="0.35">
      <c r="A2285" s="72">
        <v>44147</v>
      </c>
      <c r="B2285" s="73" t="s">
        <v>83</v>
      </c>
      <c r="C2285" s="74">
        <v>19787.7</v>
      </c>
      <c r="D2285" s="73" t="s">
        <v>2508</v>
      </c>
      <c r="E2285" s="26" t="s">
        <v>159</v>
      </c>
      <c r="F2285" s="73">
        <v>10433830980</v>
      </c>
    </row>
    <row r="2286" spans="1:6" s="53" customFormat="1" x14ac:dyDescent="0.35">
      <c r="A2286" s="72">
        <v>44160</v>
      </c>
      <c r="B2286" s="73" t="s">
        <v>2329</v>
      </c>
      <c r="C2286" s="74">
        <v>147049.48000000001</v>
      </c>
      <c r="D2286" s="73" t="s">
        <v>2509</v>
      </c>
      <c r="E2286" s="26" t="s">
        <v>159</v>
      </c>
      <c r="F2286" s="73">
        <v>386525</v>
      </c>
    </row>
    <row r="2287" spans="1:6" s="53" customFormat="1" x14ac:dyDescent="0.35">
      <c r="A2287" s="72">
        <v>44154</v>
      </c>
      <c r="B2287" s="73" t="s">
        <v>2510</v>
      </c>
      <c r="C2287" s="74">
        <v>80318.7</v>
      </c>
      <c r="D2287" s="73" t="s">
        <v>2511</v>
      </c>
      <c r="E2287" s="26" t="s">
        <v>159</v>
      </c>
      <c r="F2287" s="73" t="s">
        <v>2512</v>
      </c>
    </row>
    <row r="2288" spans="1:6" s="53" customFormat="1" x14ac:dyDescent="0.35">
      <c r="A2288" s="72">
        <v>44154</v>
      </c>
      <c r="B2288" s="73" t="s">
        <v>969</v>
      </c>
      <c r="C2288" s="74">
        <f>7198+110</f>
        <v>7308</v>
      </c>
      <c r="D2288" s="73" t="s">
        <v>2513</v>
      </c>
      <c r="E2288" s="26" t="s">
        <v>159</v>
      </c>
      <c r="F2288" s="73">
        <v>3046</v>
      </c>
    </row>
    <row r="2289" spans="1:6" s="53" customFormat="1" x14ac:dyDescent="0.35">
      <c r="A2289" s="72">
        <v>44147</v>
      </c>
      <c r="B2289" s="73" t="s">
        <v>2514</v>
      </c>
      <c r="C2289" s="74">
        <v>3780</v>
      </c>
      <c r="D2289" s="73" t="s">
        <v>2515</v>
      </c>
      <c r="E2289" s="26" t="s">
        <v>159</v>
      </c>
      <c r="F2289" s="73" t="s">
        <v>2516</v>
      </c>
    </row>
    <row r="2290" spans="1:6" s="53" customFormat="1" x14ac:dyDescent="0.35">
      <c r="A2290" s="72">
        <v>44154</v>
      </c>
      <c r="B2290" s="73" t="s">
        <v>2215</v>
      </c>
      <c r="C2290" s="74">
        <v>7074.31</v>
      </c>
      <c r="D2290" s="73" t="s">
        <v>2517</v>
      </c>
      <c r="E2290" s="26" t="s">
        <v>159</v>
      </c>
      <c r="F2290" s="73">
        <v>76722</v>
      </c>
    </row>
    <row r="2291" spans="1:6" s="53" customFormat="1" x14ac:dyDescent="0.35">
      <c r="A2291" s="72">
        <v>44154</v>
      </c>
      <c r="B2291" s="73" t="s">
        <v>2215</v>
      </c>
      <c r="C2291" s="74">
        <v>6030.13</v>
      </c>
      <c r="D2291" s="73" t="s">
        <v>2518</v>
      </c>
      <c r="E2291" s="26" t="s">
        <v>159</v>
      </c>
      <c r="F2291" s="73">
        <v>76724</v>
      </c>
    </row>
    <row r="2292" spans="1:6" s="53" customFormat="1" x14ac:dyDescent="0.35">
      <c r="A2292" s="72">
        <v>44160</v>
      </c>
      <c r="B2292" s="73" t="s">
        <v>2519</v>
      </c>
      <c r="C2292" s="74">
        <v>734</v>
      </c>
      <c r="D2292" s="73" t="s">
        <v>2520</v>
      </c>
      <c r="E2292" s="26" t="s">
        <v>159</v>
      </c>
      <c r="F2292" s="73" t="s">
        <v>2521</v>
      </c>
    </row>
    <row r="2293" spans="1:6" s="53" customFormat="1" x14ac:dyDescent="0.35">
      <c r="A2293" s="72">
        <v>44154</v>
      </c>
      <c r="B2293" s="73" t="s">
        <v>464</v>
      </c>
      <c r="C2293" s="74">
        <v>32240</v>
      </c>
      <c r="D2293" s="73" t="s">
        <v>2522</v>
      </c>
      <c r="E2293" s="26" t="s">
        <v>159</v>
      </c>
      <c r="F2293" s="73" t="s">
        <v>2523</v>
      </c>
    </row>
    <row r="2294" spans="1:6" s="53" customFormat="1" x14ac:dyDescent="0.35">
      <c r="A2294" s="72">
        <v>44154</v>
      </c>
      <c r="B2294" s="73" t="s">
        <v>464</v>
      </c>
      <c r="C2294" s="74">
        <v>22800</v>
      </c>
      <c r="D2294" s="73" t="s">
        <v>2522</v>
      </c>
      <c r="E2294" s="26" t="s">
        <v>159</v>
      </c>
      <c r="F2294" s="73" t="s">
        <v>2524</v>
      </c>
    </row>
    <row r="2295" spans="1:6" s="53" customFormat="1" x14ac:dyDescent="0.35">
      <c r="A2295" s="72">
        <v>44140</v>
      </c>
      <c r="B2295" s="73" t="s">
        <v>509</v>
      </c>
      <c r="C2295" s="74">
        <v>23528.19</v>
      </c>
      <c r="D2295" s="73" t="s">
        <v>2525</v>
      </c>
      <c r="E2295" s="26" t="s">
        <v>2307</v>
      </c>
      <c r="F2295" s="73">
        <v>9859867258</v>
      </c>
    </row>
    <row r="2296" spans="1:6" s="53" customFormat="1" x14ac:dyDescent="0.35">
      <c r="A2296" s="72">
        <v>44147</v>
      </c>
      <c r="B2296" s="73" t="s">
        <v>68</v>
      </c>
      <c r="C2296" s="74">
        <v>18325</v>
      </c>
      <c r="D2296" s="73" t="s">
        <v>2526</v>
      </c>
      <c r="E2296" s="26" t="s">
        <v>2307</v>
      </c>
      <c r="F2296" s="73" t="s">
        <v>2527</v>
      </c>
    </row>
    <row r="2297" spans="1:6" s="53" customFormat="1" x14ac:dyDescent="0.35">
      <c r="A2297" s="72">
        <v>44140</v>
      </c>
      <c r="B2297" s="73" t="s">
        <v>509</v>
      </c>
      <c r="C2297" s="74">
        <v>4887</v>
      </c>
      <c r="D2297" s="73" t="s">
        <v>2528</v>
      </c>
      <c r="E2297" s="26" t="s">
        <v>2307</v>
      </c>
      <c r="F2297" s="73">
        <v>9859867258</v>
      </c>
    </row>
    <row r="2298" spans="1:6" s="53" customFormat="1" x14ac:dyDescent="0.35">
      <c r="A2298" s="72">
        <v>44140</v>
      </c>
      <c r="B2298" s="73" t="s">
        <v>509</v>
      </c>
      <c r="C2298" s="74">
        <v>5743.44</v>
      </c>
      <c r="D2298" s="73" t="s">
        <v>2529</v>
      </c>
      <c r="E2298" s="26" t="s">
        <v>2307</v>
      </c>
      <c r="F2298" s="73">
        <v>9859867258</v>
      </c>
    </row>
    <row r="2299" spans="1:6" s="53" customFormat="1" x14ac:dyDescent="0.35">
      <c r="A2299" s="72">
        <v>44140</v>
      </c>
      <c r="B2299" s="73" t="s">
        <v>509</v>
      </c>
      <c r="C2299" s="74">
        <v>3405.22</v>
      </c>
      <c r="D2299" s="73" t="s">
        <v>2530</v>
      </c>
      <c r="E2299" s="26" t="s">
        <v>2307</v>
      </c>
      <c r="F2299" s="73">
        <v>9861933376</v>
      </c>
    </row>
    <row r="2300" spans="1:6" s="53" customFormat="1" x14ac:dyDescent="0.35">
      <c r="A2300" s="72">
        <v>44154</v>
      </c>
      <c r="B2300" s="73" t="s">
        <v>509</v>
      </c>
      <c r="C2300" s="74">
        <v>1308.6500000000001</v>
      </c>
      <c r="D2300" s="73" t="s">
        <v>2530</v>
      </c>
      <c r="E2300" s="26" t="s">
        <v>2307</v>
      </c>
      <c r="F2300" s="73" t="s">
        <v>2531</v>
      </c>
    </row>
    <row r="2301" spans="1:6" s="53" customFormat="1" x14ac:dyDescent="0.35">
      <c r="A2301" s="72">
        <v>44140</v>
      </c>
      <c r="B2301" s="73" t="s">
        <v>2329</v>
      </c>
      <c r="C2301" s="74">
        <v>2176</v>
      </c>
      <c r="D2301" s="73" t="s">
        <v>2532</v>
      </c>
      <c r="E2301" s="26" t="s">
        <v>2307</v>
      </c>
      <c r="F2301" s="73">
        <v>386339</v>
      </c>
    </row>
    <row r="2302" spans="1:6" s="53" customFormat="1" x14ac:dyDescent="0.35">
      <c r="A2302" s="72">
        <v>44140</v>
      </c>
      <c r="B2302" s="73" t="s">
        <v>2329</v>
      </c>
      <c r="C2302" s="74">
        <v>2842</v>
      </c>
      <c r="D2302" s="73" t="s">
        <v>2532</v>
      </c>
      <c r="E2302" s="26" t="s">
        <v>2307</v>
      </c>
      <c r="F2302" s="73">
        <v>386302</v>
      </c>
    </row>
    <row r="2303" spans="1:6" s="53" customFormat="1" x14ac:dyDescent="0.35">
      <c r="A2303" s="72">
        <v>44160</v>
      </c>
      <c r="B2303" s="73" t="s">
        <v>2533</v>
      </c>
      <c r="C2303" s="74">
        <v>23136.95</v>
      </c>
      <c r="D2303" s="73" t="s">
        <v>2534</v>
      </c>
      <c r="E2303" s="26" t="s">
        <v>2307</v>
      </c>
      <c r="F2303" s="73">
        <v>40751</v>
      </c>
    </row>
    <row r="2304" spans="1:6" s="53" customFormat="1" x14ac:dyDescent="0.35">
      <c r="A2304" s="72">
        <v>44153</v>
      </c>
      <c r="B2304" s="73" t="s">
        <v>13</v>
      </c>
      <c r="C2304" s="74">
        <v>-89.95</v>
      </c>
      <c r="D2304" s="73" t="s">
        <v>2535</v>
      </c>
      <c r="E2304" s="26" t="s">
        <v>322</v>
      </c>
      <c r="F2304" s="73" t="s">
        <v>2536</v>
      </c>
    </row>
    <row r="2305" spans="1:6" s="53" customFormat="1" x14ac:dyDescent="0.35">
      <c r="A2305" s="72">
        <v>44154</v>
      </c>
      <c r="B2305" s="73" t="s">
        <v>13</v>
      </c>
      <c r="C2305" s="74">
        <v>18.95</v>
      </c>
      <c r="D2305" s="73" t="s">
        <v>2537</v>
      </c>
      <c r="E2305" s="26" t="s">
        <v>322</v>
      </c>
      <c r="F2305" s="73" t="s">
        <v>2538</v>
      </c>
    </row>
    <row r="2306" spans="1:6" s="53" customFormat="1" x14ac:dyDescent="0.35">
      <c r="A2306" s="72">
        <v>44140</v>
      </c>
      <c r="B2306" s="73" t="s">
        <v>1339</v>
      </c>
      <c r="C2306" s="74">
        <v>900</v>
      </c>
      <c r="D2306" s="73" t="s">
        <v>2539</v>
      </c>
      <c r="E2306" s="26" t="s">
        <v>322</v>
      </c>
      <c r="F2306" s="73" t="s">
        <v>2540</v>
      </c>
    </row>
    <row r="2307" spans="1:6" s="53" customFormat="1" x14ac:dyDescent="0.35">
      <c r="A2307" s="72">
        <v>44140</v>
      </c>
      <c r="B2307" s="73" t="s">
        <v>1339</v>
      </c>
      <c r="C2307" s="74">
        <v>94.25</v>
      </c>
      <c r="D2307" s="73" t="s">
        <v>2539</v>
      </c>
      <c r="E2307" s="26" t="s">
        <v>322</v>
      </c>
      <c r="F2307" s="73" t="s">
        <v>2541</v>
      </c>
    </row>
    <row r="2308" spans="1:6" s="53" customFormat="1" x14ac:dyDescent="0.35">
      <c r="A2308" s="72">
        <v>44154</v>
      </c>
      <c r="B2308" s="73" t="s">
        <v>1746</v>
      </c>
      <c r="C2308" s="74">
        <v>300000</v>
      </c>
      <c r="D2308" s="73" t="s">
        <v>2542</v>
      </c>
      <c r="E2308" s="26" t="s">
        <v>318</v>
      </c>
      <c r="F2308" s="73" t="s">
        <v>2543</v>
      </c>
    </row>
    <row r="2309" spans="1:6" s="53" customFormat="1" x14ac:dyDescent="0.35">
      <c r="A2309" s="72">
        <v>44147</v>
      </c>
      <c r="B2309" s="73" t="s">
        <v>2544</v>
      </c>
      <c r="C2309" s="74">
        <v>5000</v>
      </c>
      <c r="D2309" s="73" t="s">
        <v>2545</v>
      </c>
      <c r="E2309" s="26" t="s">
        <v>2313</v>
      </c>
      <c r="F2309" s="73" t="s">
        <v>2546</v>
      </c>
    </row>
    <row r="2310" spans="1:6" s="53" customFormat="1" x14ac:dyDescent="0.35">
      <c r="A2310" s="72">
        <v>44160</v>
      </c>
      <c r="B2310" s="73" t="s">
        <v>706</v>
      </c>
      <c r="C2310" s="74">
        <v>1500</v>
      </c>
      <c r="D2310" s="73" t="s">
        <v>2547</v>
      </c>
      <c r="E2310" s="26" t="s">
        <v>2313</v>
      </c>
      <c r="F2310" s="73">
        <v>4661</v>
      </c>
    </row>
    <row r="2311" spans="1:6" s="53" customFormat="1" x14ac:dyDescent="0.35">
      <c r="A2311" s="72">
        <v>44160</v>
      </c>
      <c r="B2311" s="73" t="s">
        <v>2316</v>
      </c>
      <c r="C2311" s="74">
        <v>237.5</v>
      </c>
      <c r="D2311" s="73" t="s">
        <v>2548</v>
      </c>
      <c r="E2311" s="26" t="s">
        <v>2313</v>
      </c>
      <c r="F2311" s="73" t="s">
        <v>2549</v>
      </c>
    </row>
    <row r="2312" spans="1:6" s="53" customFormat="1" x14ac:dyDescent="0.35">
      <c r="A2312" s="72">
        <v>44160</v>
      </c>
      <c r="B2312" s="73" t="s">
        <v>1485</v>
      </c>
      <c r="C2312" s="74">
        <v>4000</v>
      </c>
      <c r="D2312" s="73" t="s">
        <v>2550</v>
      </c>
      <c r="E2312" s="26" t="s">
        <v>2313</v>
      </c>
      <c r="F2312" s="73" t="s">
        <v>2551</v>
      </c>
    </row>
    <row r="2313" spans="1:6" s="53" customFormat="1" x14ac:dyDescent="0.35">
      <c r="A2313" s="72">
        <v>44160</v>
      </c>
      <c r="B2313" s="73" t="s">
        <v>2552</v>
      </c>
      <c r="C2313" s="74">
        <v>200</v>
      </c>
      <c r="D2313" s="73" t="s">
        <v>2553</v>
      </c>
      <c r="E2313" s="26" t="s">
        <v>2313</v>
      </c>
      <c r="F2313" s="73">
        <v>534</v>
      </c>
    </row>
    <row r="2314" spans="1:6" s="53" customFormat="1" x14ac:dyDescent="0.35">
      <c r="A2314" s="72">
        <v>44160</v>
      </c>
      <c r="B2314" s="73" t="s">
        <v>2554</v>
      </c>
      <c r="C2314" s="74">
        <v>150</v>
      </c>
      <c r="D2314" s="73" t="s">
        <v>2312</v>
      </c>
      <c r="E2314" s="26" t="s">
        <v>2313</v>
      </c>
      <c r="F2314" s="73" t="s">
        <v>2555</v>
      </c>
    </row>
    <row r="2315" spans="1:6" s="53" customFormat="1" x14ac:dyDescent="0.35">
      <c r="A2315" s="72">
        <v>44154</v>
      </c>
      <c r="B2315" s="73" t="s">
        <v>1127</v>
      </c>
      <c r="C2315" s="74">
        <v>74.98</v>
      </c>
      <c r="D2315" s="73" t="s">
        <v>2556</v>
      </c>
      <c r="E2315" s="26" t="s">
        <v>318</v>
      </c>
      <c r="F2315" s="73">
        <v>97387</v>
      </c>
    </row>
    <row r="2316" spans="1:6" s="53" customFormat="1" x14ac:dyDescent="0.35">
      <c r="A2316" s="72">
        <v>44160</v>
      </c>
      <c r="B2316" s="73" t="s">
        <v>547</v>
      </c>
      <c r="C2316" s="74">
        <v>1880</v>
      </c>
      <c r="D2316" s="73" t="s">
        <v>2265</v>
      </c>
      <c r="E2316" s="26" t="s">
        <v>318</v>
      </c>
      <c r="F2316" s="73" t="s">
        <v>2557</v>
      </c>
    </row>
    <row r="2317" spans="1:6" s="53" customFormat="1" x14ac:dyDescent="0.35">
      <c r="A2317" s="72">
        <v>44160</v>
      </c>
      <c r="B2317" s="73" t="s">
        <v>547</v>
      </c>
      <c r="C2317" s="74">
        <v>120</v>
      </c>
      <c r="D2317" s="73" t="s">
        <v>2265</v>
      </c>
      <c r="E2317" s="26" t="s">
        <v>318</v>
      </c>
      <c r="F2317" s="73" t="s">
        <v>2558</v>
      </c>
    </row>
    <row r="2318" spans="1:6" s="53" customFormat="1" x14ac:dyDescent="0.35">
      <c r="A2318" s="72">
        <v>44154</v>
      </c>
      <c r="B2318" s="73" t="s">
        <v>479</v>
      </c>
      <c r="C2318" s="74">
        <v>102.06</v>
      </c>
      <c r="D2318" s="73" t="s">
        <v>2559</v>
      </c>
      <c r="E2318" s="26" t="s">
        <v>318</v>
      </c>
      <c r="F2318" s="73" t="s">
        <v>2560</v>
      </c>
    </row>
    <row r="2319" spans="1:6" s="53" customFormat="1" x14ac:dyDescent="0.35">
      <c r="A2319" s="72">
        <v>44154</v>
      </c>
      <c r="B2319" s="73" t="s">
        <v>2561</v>
      </c>
      <c r="C2319" s="74">
        <v>9375</v>
      </c>
      <c r="D2319" s="73" t="s">
        <v>2562</v>
      </c>
      <c r="E2319" s="26" t="s">
        <v>318</v>
      </c>
      <c r="F2319" s="73">
        <v>15057</v>
      </c>
    </row>
    <row r="2320" spans="1:6" s="53" customFormat="1" x14ac:dyDescent="0.35">
      <c r="A2320" s="72">
        <v>44160</v>
      </c>
      <c r="B2320" s="73" t="s">
        <v>2287</v>
      </c>
      <c r="C2320" s="74">
        <v>72915</v>
      </c>
      <c r="D2320" s="73" t="s">
        <v>2288</v>
      </c>
      <c r="E2320" s="26" t="s">
        <v>318</v>
      </c>
      <c r="F2320" s="73" t="s">
        <v>2563</v>
      </c>
    </row>
    <row r="2321" spans="1:6" s="53" customFormat="1" x14ac:dyDescent="0.35">
      <c r="A2321" s="72">
        <v>44160</v>
      </c>
      <c r="B2321" s="73" t="s">
        <v>2564</v>
      </c>
      <c r="C2321" s="74">
        <v>400000</v>
      </c>
      <c r="D2321" s="73" t="s">
        <v>2565</v>
      </c>
      <c r="E2321" s="26" t="s">
        <v>318</v>
      </c>
      <c r="F2321" s="73">
        <v>1000</v>
      </c>
    </row>
    <row r="2322" spans="1:6" s="53" customFormat="1" x14ac:dyDescent="0.35">
      <c r="A2322" s="72">
        <v>44154</v>
      </c>
      <c r="B2322" s="73" t="s">
        <v>1020</v>
      </c>
      <c r="C2322" s="74">
        <v>30</v>
      </c>
      <c r="D2322" s="73" t="s">
        <v>2566</v>
      </c>
      <c r="E2322" s="26" t="s">
        <v>318</v>
      </c>
      <c r="F2322" s="73">
        <v>8180736459</v>
      </c>
    </row>
    <row r="2323" spans="1:6" s="53" customFormat="1" x14ac:dyDescent="0.35">
      <c r="A2323" s="72">
        <v>44140</v>
      </c>
      <c r="B2323" s="73" t="s">
        <v>1008</v>
      </c>
      <c r="C2323" s="74">
        <v>15190.5</v>
      </c>
      <c r="D2323" s="73" t="s">
        <v>317</v>
      </c>
      <c r="E2323" s="26" t="s">
        <v>318</v>
      </c>
      <c r="F2323" s="73">
        <v>44136</v>
      </c>
    </row>
    <row r="2324" spans="1:6" s="53" customFormat="1" x14ac:dyDescent="0.35">
      <c r="A2324" s="72">
        <v>44154</v>
      </c>
      <c r="B2324" s="73" t="s">
        <v>1264</v>
      </c>
      <c r="C2324" s="74">
        <v>141.51</v>
      </c>
      <c r="D2324" s="73" t="s">
        <v>1265</v>
      </c>
      <c r="E2324" s="26" t="s">
        <v>318</v>
      </c>
      <c r="F2324" s="73">
        <v>268510425</v>
      </c>
    </row>
    <row r="2325" spans="1:6" s="53" customFormat="1" x14ac:dyDescent="0.35">
      <c r="A2325" s="72">
        <v>44160</v>
      </c>
      <c r="B2325" s="73" t="s">
        <v>13</v>
      </c>
      <c r="C2325" s="74">
        <v>24.6</v>
      </c>
      <c r="D2325" s="73" t="s">
        <v>2567</v>
      </c>
      <c r="E2325" s="26" t="s">
        <v>683</v>
      </c>
      <c r="F2325" s="73" t="s">
        <v>2568</v>
      </c>
    </row>
    <row r="2326" spans="1:6" s="53" customFormat="1" x14ac:dyDescent="0.35">
      <c r="A2326" s="72">
        <v>44160</v>
      </c>
      <c r="B2326" s="73" t="s">
        <v>13</v>
      </c>
      <c r="C2326" s="74">
        <v>189.98</v>
      </c>
      <c r="D2326" s="73" t="s">
        <v>2567</v>
      </c>
      <c r="E2326" s="26" t="s">
        <v>683</v>
      </c>
      <c r="F2326" s="73" t="s">
        <v>2569</v>
      </c>
    </row>
    <row r="2327" spans="1:6" s="53" customFormat="1" x14ac:dyDescent="0.35">
      <c r="A2327" s="72">
        <v>44160</v>
      </c>
      <c r="B2327" s="73" t="s">
        <v>13</v>
      </c>
      <c r="C2327" s="74">
        <v>99.98</v>
      </c>
      <c r="D2327" s="73" t="s">
        <v>2567</v>
      </c>
      <c r="E2327" s="26" t="s">
        <v>683</v>
      </c>
      <c r="F2327" s="73" t="s">
        <v>2570</v>
      </c>
    </row>
    <row r="2328" spans="1:6" s="53" customFormat="1" x14ac:dyDescent="0.35">
      <c r="A2328" s="72">
        <v>44140</v>
      </c>
      <c r="B2328" s="73" t="s">
        <v>487</v>
      </c>
      <c r="C2328" s="74">
        <v>1203.49</v>
      </c>
      <c r="D2328" s="73" t="s">
        <v>2571</v>
      </c>
      <c r="E2328" s="26" t="s">
        <v>683</v>
      </c>
      <c r="F2328" s="73" t="s">
        <v>2572</v>
      </c>
    </row>
    <row r="2329" spans="1:6" s="53" customFormat="1" x14ac:dyDescent="0.35">
      <c r="A2329" s="72">
        <v>44154</v>
      </c>
      <c r="B2329" s="73" t="s">
        <v>487</v>
      </c>
      <c r="C2329" s="74">
        <v>327.29000000000002</v>
      </c>
      <c r="D2329" s="73" t="s">
        <v>2571</v>
      </c>
      <c r="E2329" s="26" t="s">
        <v>683</v>
      </c>
      <c r="F2329" s="73" t="s">
        <v>2573</v>
      </c>
    </row>
    <row r="2330" spans="1:6" s="53" customFormat="1" x14ac:dyDescent="0.35">
      <c r="A2330" s="72">
        <v>44154</v>
      </c>
      <c r="B2330" s="73" t="s">
        <v>487</v>
      </c>
      <c r="C2330" s="74">
        <v>351.18</v>
      </c>
      <c r="D2330" s="73" t="s">
        <v>2571</v>
      </c>
      <c r="E2330" s="26" t="s">
        <v>683</v>
      </c>
      <c r="F2330" s="73" t="s">
        <v>2574</v>
      </c>
    </row>
    <row r="2331" spans="1:6" s="53" customFormat="1" x14ac:dyDescent="0.35">
      <c r="A2331" s="72">
        <v>44147</v>
      </c>
      <c r="B2331" s="73" t="s">
        <v>2470</v>
      </c>
      <c r="C2331" s="74">
        <v>1777</v>
      </c>
      <c r="D2331" s="73" t="s">
        <v>2575</v>
      </c>
      <c r="E2331" s="26" t="s">
        <v>683</v>
      </c>
      <c r="F2331" s="73">
        <v>412060920</v>
      </c>
    </row>
    <row r="2332" spans="1:6" s="53" customFormat="1" x14ac:dyDescent="0.35">
      <c r="A2332" s="72">
        <v>44160</v>
      </c>
      <c r="B2332" s="73" t="s">
        <v>889</v>
      </c>
      <c r="C2332" s="74">
        <v>3290</v>
      </c>
      <c r="D2332" s="73" t="s">
        <v>543</v>
      </c>
      <c r="E2332" s="26" t="s">
        <v>683</v>
      </c>
      <c r="F2332" s="73">
        <v>44105</v>
      </c>
    </row>
    <row r="2333" spans="1:6" s="53" customFormat="1" x14ac:dyDescent="0.35">
      <c r="A2333" s="72">
        <v>44154</v>
      </c>
      <c r="B2333" s="73" t="s">
        <v>2576</v>
      </c>
      <c r="C2333" s="74">
        <v>1384.79</v>
      </c>
      <c r="D2333" s="73" t="s">
        <v>2577</v>
      </c>
      <c r="E2333" s="26" t="s">
        <v>896</v>
      </c>
      <c r="F2333" s="73" t="s">
        <v>2578</v>
      </c>
    </row>
    <row r="2334" spans="1:6" s="53" customFormat="1" x14ac:dyDescent="0.35">
      <c r="A2334" s="72">
        <v>44154</v>
      </c>
      <c r="B2334" s="73" t="s">
        <v>2576</v>
      </c>
      <c r="C2334" s="74">
        <v>43297.62</v>
      </c>
      <c r="D2334" s="73" t="s">
        <v>2579</v>
      </c>
      <c r="E2334" s="26" t="s">
        <v>896</v>
      </c>
      <c r="F2334" s="73" t="s">
        <v>2580</v>
      </c>
    </row>
    <row r="2335" spans="1:6" s="53" customFormat="1" x14ac:dyDescent="0.35">
      <c r="A2335" s="72">
        <v>44154</v>
      </c>
      <c r="B2335" s="73" t="s">
        <v>2581</v>
      </c>
      <c r="C2335" s="74">
        <f>800+240</f>
        <v>1040</v>
      </c>
      <c r="D2335" s="73" t="s">
        <v>673</v>
      </c>
      <c r="E2335" s="26" t="s">
        <v>245</v>
      </c>
      <c r="F2335" s="73">
        <v>705</v>
      </c>
    </row>
    <row r="2336" spans="1:6" s="53" customFormat="1" x14ac:dyDescent="0.35">
      <c r="A2336" s="72">
        <v>44154</v>
      </c>
      <c r="B2336" s="73" t="s">
        <v>497</v>
      </c>
      <c r="C2336" s="74">
        <v>149.9</v>
      </c>
      <c r="D2336" s="73" t="s">
        <v>2582</v>
      </c>
      <c r="E2336" s="26" t="s">
        <v>245</v>
      </c>
      <c r="F2336" s="73">
        <v>132226248</v>
      </c>
    </row>
    <row r="2337" spans="1:6" s="53" customFormat="1" x14ac:dyDescent="0.35">
      <c r="A2337" s="72">
        <v>44154</v>
      </c>
      <c r="B2337" s="73" t="s">
        <v>497</v>
      </c>
      <c r="C2337" s="74">
        <v>365.28</v>
      </c>
      <c r="D2337" s="73" t="s">
        <v>2582</v>
      </c>
      <c r="E2337" s="26" t="s">
        <v>245</v>
      </c>
      <c r="F2337" s="73">
        <v>132003926</v>
      </c>
    </row>
    <row r="2338" spans="1:6" s="53" customFormat="1" x14ac:dyDescent="0.35">
      <c r="A2338" s="72">
        <v>44154</v>
      </c>
      <c r="B2338" s="73" t="s">
        <v>565</v>
      </c>
      <c r="C2338" s="74">
        <v>141.56</v>
      </c>
      <c r="D2338" s="73" t="s">
        <v>2227</v>
      </c>
      <c r="E2338" s="26" t="s">
        <v>245</v>
      </c>
      <c r="F2338" s="73" t="s">
        <v>2583</v>
      </c>
    </row>
    <row r="2339" spans="1:6" s="53" customFormat="1" x14ac:dyDescent="0.35">
      <c r="A2339" s="72">
        <v>44154</v>
      </c>
      <c r="B2339" s="73" t="s">
        <v>565</v>
      </c>
      <c r="C2339" s="74">
        <v>141.56</v>
      </c>
      <c r="D2339" s="73" t="s">
        <v>2227</v>
      </c>
      <c r="E2339" s="26" t="s">
        <v>245</v>
      </c>
      <c r="F2339" s="73" t="s">
        <v>2584</v>
      </c>
    </row>
    <row r="2340" spans="1:6" s="53" customFormat="1" x14ac:dyDescent="0.35">
      <c r="A2340" s="72">
        <v>44154</v>
      </c>
      <c r="B2340" s="73" t="s">
        <v>565</v>
      </c>
      <c r="C2340" s="74">
        <v>141.56</v>
      </c>
      <c r="D2340" s="73" t="s">
        <v>2227</v>
      </c>
      <c r="E2340" s="26" t="s">
        <v>245</v>
      </c>
      <c r="F2340" s="73" t="s">
        <v>2585</v>
      </c>
    </row>
    <row r="2341" spans="1:6" s="53" customFormat="1" x14ac:dyDescent="0.35">
      <c r="A2341" s="72">
        <v>44154</v>
      </c>
      <c r="B2341" s="73" t="s">
        <v>565</v>
      </c>
      <c r="C2341" s="74">
        <v>141.56</v>
      </c>
      <c r="D2341" s="73" t="s">
        <v>2227</v>
      </c>
      <c r="E2341" s="26" t="s">
        <v>245</v>
      </c>
      <c r="F2341" s="73" t="s">
        <v>2586</v>
      </c>
    </row>
    <row r="2342" spans="1:6" s="53" customFormat="1" x14ac:dyDescent="0.35">
      <c r="A2342" s="72">
        <v>44154</v>
      </c>
      <c r="B2342" s="73" t="s">
        <v>336</v>
      </c>
      <c r="C2342" s="74">
        <v>2199</v>
      </c>
      <c r="D2342" s="73" t="s">
        <v>2587</v>
      </c>
      <c r="E2342" s="26" t="s">
        <v>245</v>
      </c>
      <c r="F2342" s="73">
        <v>29972</v>
      </c>
    </row>
    <row r="2343" spans="1:6" s="53" customFormat="1" x14ac:dyDescent="0.35">
      <c r="A2343" s="72">
        <v>44154</v>
      </c>
      <c r="B2343" s="73" t="s">
        <v>2367</v>
      </c>
      <c r="C2343" s="74">
        <v>227.57</v>
      </c>
      <c r="D2343" s="73" t="s">
        <v>2588</v>
      </c>
      <c r="E2343" s="26" t="s">
        <v>245</v>
      </c>
      <c r="F2343" s="73" t="s">
        <v>2589</v>
      </c>
    </row>
    <row r="2344" spans="1:6" s="53" customFormat="1" x14ac:dyDescent="0.35">
      <c r="A2344" s="72">
        <v>44165</v>
      </c>
      <c r="B2344" s="73" t="s">
        <v>2367</v>
      </c>
      <c r="C2344" s="74">
        <v>686.4</v>
      </c>
      <c r="D2344" s="73" t="s">
        <v>2590</v>
      </c>
      <c r="E2344" s="26" t="s">
        <v>245</v>
      </c>
      <c r="F2344" s="73">
        <v>1004606</v>
      </c>
    </row>
    <row r="2345" spans="1:6" s="53" customFormat="1" x14ac:dyDescent="0.35">
      <c r="A2345" s="72">
        <v>44165</v>
      </c>
      <c r="B2345" s="73" t="s">
        <v>509</v>
      </c>
      <c r="C2345" s="74">
        <v>3069.75</v>
      </c>
      <c r="D2345" s="73" t="s">
        <v>2591</v>
      </c>
      <c r="E2345" s="26" t="s">
        <v>245</v>
      </c>
      <c r="F2345" s="73">
        <v>1008071</v>
      </c>
    </row>
    <row r="2346" spans="1:6" s="53" customFormat="1" x14ac:dyDescent="0.35">
      <c r="A2346" s="72">
        <v>44154</v>
      </c>
      <c r="B2346" s="73" t="s">
        <v>509</v>
      </c>
      <c r="C2346" s="74">
        <v>3067.62</v>
      </c>
      <c r="D2346" s="73" t="s">
        <v>2592</v>
      </c>
      <c r="E2346" s="26" t="s">
        <v>245</v>
      </c>
      <c r="F2346" s="73">
        <v>9864018901</v>
      </c>
    </row>
    <row r="2347" spans="1:6" s="53" customFormat="1" x14ac:dyDescent="0.35">
      <c r="A2347" s="72">
        <v>44154</v>
      </c>
      <c r="B2347" s="73" t="s">
        <v>479</v>
      </c>
      <c r="C2347" s="74">
        <v>198.25</v>
      </c>
      <c r="D2347" s="73" t="s">
        <v>2593</v>
      </c>
      <c r="E2347" s="26" t="s">
        <v>245</v>
      </c>
      <c r="F2347" s="73">
        <v>9861933368</v>
      </c>
    </row>
    <row r="2348" spans="1:6" s="53" customFormat="1" x14ac:dyDescent="0.35">
      <c r="A2348" s="72">
        <v>44154</v>
      </c>
      <c r="B2348" s="73" t="s">
        <v>479</v>
      </c>
      <c r="C2348" s="74">
        <v>1650.64</v>
      </c>
      <c r="D2348" s="73" t="s">
        <v>2594</v>
      </c>
      <c r="E2348" s="26" t="s">
        <v>245</v>
      </c>
      <c r="F2348" s="73" t="s">
        <v>2595</v>
      </c>
    </row>
    <row r="2349" spans="1:6" s="53" customFormat="1" x14ac:dyDescent="0.35">
      <c r="A2349" s="72">
        <v>44160</v>
      </c>
      <c r="B2349" s="73" t="s">
        <v>1035</v>
      </c>
      <c r="C2349" s="74">
        <v>9165.7999999999993</v>
      </c>
      <c r="D2349" s="73" t="s">
        <v>1051</v>
      </c>
      <c r="E2349" s="26" t="s">
        <v>245</v>
      </c>
      <c r="F2349" s="73" t="s">
        <v>2596</v>
      </c>
    </row>
    <row r="2350" spans="1:6" s="53" customFormat="1" x14ac:dyDescent="0.35">
      <c r="A2350" s="72">
        <v>44140</v>
      </c>
      <c r="B2350" s="73" t="s">
        <v>2597</v>
      </c>
      <c r="C2350" s="74">
        <v>82550</v>
      </c>
      <c r="D2350" s="73" t="s">
        <v>2598</v>
      </c>
      <c r="E2350" s="26" t="s">
        <v>245</v>
      </c>
      <c r="F2350" s="73">
        <v>11707</v>
      </c>
    </row>
    <row r="2351" spans="1:6" s="53" customFormat="1" x14ac:dyDescent="0.35">
      <c r="A2351" s="72">
        <v>44140</v>
      </c>
      <c r="B2351" s="73" t="s">
        <v>1035</v>
      </c>
      <c r="C2351" s="74">
        <v>11376.46</v>
      </c>
      <c r="D2351" s="73" t="s">
        <v>1051</v>
      </c>
      <c r="E2351" s="26" t="s">
        <v>245</v>
      </c>
      <c r="F2351" s="73" t="s">
        <v>968</v>
      </c>
    </row>
    <row r="2352" spans="1:6" s="53" customFormat="1" x14ac:dyDescent="0.35">
      <c r="A2352" s="72">
        <v>44147</v>
      </c>
      <c r="B2352" s="73" t="s">
        <v>2599</v>
      </c>
      <c r="C2352" s="74">
        <v>51250</v>
      </c>
      <c r="D2352" s="73" t="s">
        <v>2600</v>
      </c>
      <c r="E2352" s="26" t="s">
        <v>245</v>
      </c>
      <c r="F2352" s="73" t="s">
        <v>2601</v>
      </c>
    </row>
    <row r="2353" spans="1:6" s="53" customFormat="1" x14ac:dyDescent="0.35">
      <c r="A2353" s="72">
        <v>44147</v>
      </c>
      <c r="B2353" s="73" t="s">
        <v>1035</v>
      </c>
      <c r="C2353" s="74">
        <v>11314.08</v>
      </c>
      <c r="D2353" s="73" t="s">
        <v>1051</v>
      </c>
      <c r="E2353" s="26" t="s">
        <v>245</v>
      </c>
      <c r="F2353" s="73">
        <v>11740</v>
      </c>
    </row>
    <row r="2354" spans="1:6" s="53" customFormat="1" x14ac:dyDescent="0.35">
      <c r="A2354" s="72">
        <v>44137</v>
      </c>
      <c r="B2354" s="73" t="s">
        <v>717</v>
      </c>
      <c r="C2354" s="74">
        <v>14235.37</v>
      </c>
      <c r="D2354" s="73" t="s">
        <v>2388</v>
      </c>
      <c r="E2354" s="26" t="s">
        <v>245</v>
      </c>
      <c r="F2354" s="73">
        <v>6661</v>
      </c>
    </row>
    <row r="2355" spans="1:6" s="53" customFormat="1" x14ac:dyDescent="0.35">
      <c r="A2355" s="72">
        <v>44154</v>
      </c>
      <c r="B2355" s="73" t="s">
        <v>2381</v>
      </c>
      <c r="C2355" s="74">
        <v>84.45</v>
      </c>
      <c r="D2355" s="73" t="s">
        <v>2382</v>
      </c>
      <c r="E2355" s="26" t="s">
        <v>245</v>
      </c>
      <c r="F2355" s="73">
        <v>11774</v>
      </c>
    </row>
    <row r="2356" spans="1:6" s="53" customFormat="1" x14ac:dyDescent="0.35">
      <c r="A2356" s="72">
        <v>44154</v>
      </c>
      <c r="B2356" s="73" t="s">
        <v>501</v>
      </c>
      <c r="C2356" s="74">
        <v>4578.75</v>
      </c>
      <c r="D2356" s="73" t="s">
        <v>2602</v>
      </c>
      <c r="E2356" s="26" t="s">
        <v>245</v>
      </c>
      <c r="F2356" s="73">
        <v>3532</v>
      </c>
    </row>
    <row r="2357" spans="1:6" s="53" customFormat="1" x14ac:dyDescent="0.35">
      <c r="A2357" s="72">
        <v>44154</v>
      </c>
      <c r="B2357" s="73" t="s">
        <v>717</v>
      </c>
      <c r="C2357" s="74">
        <v>2000</v>
      </c>
      <c r="D2357" s="73" t="s">
        <v>2388</v>
      </c>
      <c r="E2357" s="26" t="s">
        <v>245</v>
      </c>
      <c r="F2357" s="73" t="s">
        <v>2603</v>
      </c>
    </row>
    <row r="2358" spans="1:6" s="53" customFormat="1" x14ac:dyDescent="0.35">
      <c r="A2358" s="72">
        <v>44154</v>
      </c>
      <c r="B2358" s="73" t="s">
        <v>717</v>
      </c>
      <c r="C2358" s="74">
        <v>2000</v>
      </c>
      <c r="D2358" s="73" t="s">
        <v>2388</v>
      </c>
      <c r="E2358" s="26" t="s">
        <v>245</v>
      </c>
      <c r="F2358" s="73" t="s">
        <v>2604</v>
      </c>
    </row>
    <row r="2359" spans="1:6" s="53" customFormat="1" x14ac:dyDescent="0.35">
      <c r="A2359" s="72">
        <v>44154</v>
      </c>
      <c r="B2359" s="73" t="s">
        <v>2381</v>
      </c>
      <c r="C2359" s="74">
        <v>450</v>
      </c>
      <c r="D2359" s="73" t="s">
        <v>2382</v>
      </c>
      <c r="E2359" s="26" t="s">
        <v>245</v>
      </c>
      <c r="F2359" s="73">
        <v>3460</v>
      </c>
    </row>
    <row r="2360" spans="1:6" s="53" customFormat="1" x14ac:dyDescent="0.35">
      <c r="A2360" s="72">
        <v>44154</v>
      </c>
      <c r="B2360" s="73" t="s">
        <v>2381</v>
      </c>
      <c r="C2360" s="74">
        <v>178.75</v>
      </c>
      <c r="D2360" s="73" t="s">
        <v>2382</v>
      </c>
      <c r="E2360" s="26" t="s">
        <v>245</v>
      </c>
      <c r="F2360" s="73">
        <v>3556</v>
      </c>
    </row>
    <row r="2361" spans="1:6" s="53" customFormat="1" x14ac:dyDescent="0.35">
      <c r="A2361" s="72">
        <v>44154</v>
      </c>
      <c r="B2361" s="73" t="s">
        <v>2381</v>
      </c>
      <c r="C2361" s="74">
        <v>600</v>
      </c>
      <c r="D2361" s="73" t="s">
        <v>2382</v>
      </c>
      <c r="E2361" s="26" t="s">
        <v>245</v>
      </c>
      <c r="F2361" s="73" t="s">
        <v>2605</v>
      </c>
    </row>
    <row r="2362" spans="1:6" s="53" customFormat="1" x14ac:dyDescent="0.35">
      <c r="A2362" s="72">
        <v>44154</v>
      </c>
      <c r="B2362" s="73" t="s">
        <v>2316</v>
      </c>
      <c r="C2362" s="74">
        <v>3667</v>
      </c>
      <c r="D2362" s="73" t="s">
        <v>769</v>
      </c>
      <c r="E2362" s="26" t="s">
        <v>245</v>
      </c>
      <c r="F2362" s="73" t="s">
        <v>2606</v>
      </c>
    </row>
    <row r="2363" spans="1:6" s="53" customFormat="1" x14ac:dyDescent="0.35">
      <c r="A2363" s="72">
        <v>44154</v>
      </c>
      <c r="B2363" s="73" t="s">
        <v>2316</v>
      </c>
      <c r="C2363" s="74">
        <v>3667</v>
      </c>
      <c r="D2363" s="73" t="s">
        <v>769</v>
      </c>
      <c r="E2363" s="26" t="s">
        <v>245</v>
      </c>
      <c r="F2363" s="73" t="s">
        <v>2607</v>
      </c>
    </row>
    <row r="2364" spans="1:6" s="53" customFormat="1" x14ac:dyDescent="0.35">
      <c r="A2364" s="72">
        <v>44154</v>
      </c>
      <c r="B2364" s="73" t="s">
        <v>716</v>
      </c>
      <c r="C2364" s="74">
        <v>56.11</v>
      </c>
      <c r="D2364" s="73" t="s">
        <v>2382</v>
      </c>
      <c r="E2364" s="26" t="s">
        <v>245</v>
      </c>
      <c r="F2364" s="73" t="s">
        <v>2608</v>
      </c>
    </row>
    <row r="2365" spans="1:6" s="53" customFormat="1" x14ac:dyDescent="0.35">
      <c r="A2365" s="72">
        <v>44154</v>
      </c>
      <c r="B2365" s="73" t="s">
        <v>1035</v>
      </c>
      <c r="C2365" s="74">
        <v>11778.99</v>
      </c>
      <c r="D2365" s="73" t="s">
        <v>1051</v>
      </c>
      <c r="E2365" s="26" t="s">
        <v>245</v>
      </c>
      <c r="F2365" s="73" t="s">
        <v>2609</v>
      </c>
    </row>
    <row r="2366" spans="1:6" s="53" customFormat="1" x14ac:dyDescent="0.35">
      <c r="A2366" s="72">
        <v>44154</v>
      </c>
      <c r="B2366" s="73" t="s">
        <v>544</v>
      </c>
      <c r="C2366" s="74">
        <v>20487.5</v>
      </c>
      <c r="D2366" s="73" t="s">
        <v>1221</v>
      </c>
      <c r="E2366" s="26" t="s">
        <v>245</v>
      </c>
      <c r="F2366" s="73">
        <v>173657</v>
      </c>
    </row>
    <row r="2367" spans="1:6" s="53" customFormat="1" x14ac:dyDescent="0.35">
      <c r="A2367" s="72">
        <v>44147</v>
      </c>
      <c r="B2367" s="73" t="s">
        <v>14</v>
      </c>
      <c r="C2367" s="74">
        <v>194.94</v>
      </c>
      <c r="D2367" s="73" t="s">
        <v>2610</v>
      </c>
      <c r="E2367" s="26" t="s">
        <v>249</v>
      </c>
      <c r="F2367" s="73">
        <v>9570527714</v>
      </c>
    </row>
    <row r="2368" spans="1:6" s="53" customFormat="1" x14ac:dyDescent="0.35">
      <c r="A2368" s="72">
        <v>44140</v>
      </c>
      <c r="B2368" s="73" t="s">
        <v>18</v>
      </c>
      <c r="C2368" s="74">
        <v>50.7</v>
      </c>
      <c r="D2368" s="73" t="s">
        <v>1132</v>
      </c>
      <c r="E2368" s="26" t="s">
        <v>672</v>
      </c>
      <c r="F2368" s="73">
        <v>61703</v>
      </c>
    </row>
    <row r="2369" spans="1:6" s="53" customFormat="1" x14ac:dyDescent="0.35">
      <c r="A2369" s="72">
        <v>44154</v>
      </c>
      <c r="B2369" s="73" t="s">
        <v>18</v>
      </c>
      <c r="C2369" s="74">
        <v>101.4</v>
      </c>
      <c r="D2369" s="73" t="s">
        <v>1132</v>
      </c>
      <c r="E2369" s="26" t="s">
        <v>672</v>
      </c>
      <c r="F2369" s="73">
        <v>43323</v>
      </c>
    </row>
    <row r="2370" spans="1:6" s="53" customFormat="1" x14ac:dyDescent="0.35">
      <c r="A2370" s="72">
        <v>44154</v>
      </c>
      <c r="B2370" s="73" t="s">
        <v>18</v>
      </c>
      <c r="C2370" s="74">
        <v>177.45</v>
      </c>
      <c r="D2370" s="73" t="s">
        <v>310</v>
      </c>
      <c r="E2370" s="26" t="s">
        <v>672</v>
      </c>
      <c r="F2370" s="73">
        <v>43323</v>
      </c>
    </row>
    <row r="2371" spans="1:6" s="53" customFormat="1" x14ac:dyDescent="0.35">
      <c r="A2371" s="72">
        <v>44140</v>
      </c>
      <c r="B2371" s="73" t="s">
        <v>18</v>
      </c>
      <c r="C2371" s="74">
        <v>177.45</v>
      </c>
      <c r="D2371" s="73" t="s">
        <v>310</v>
      </c>
      <c r="E2371" s="26" t="s">
        <v>672</v>
      </c>
      <c r="F2371" s="73">
        <v>61703</v>
      </c>
    </row>
    <row r="2372" spans="1:6" s="53" customFormat="1" x14ac:dyDescent="0.35">
      <c r="A2372" s="72">
        <v>44140</v>
      </c>
      <c r="B2372" s="73" t="s">
        <v>2498</v>
      </c>
      <c r="C2372" s="74">
        <v>15236.88</v>
      </c>
      <c r="D2372" s="73" t="s">
        <v>2621</v>
      </c>
      <c r="E2372" s="26" t="s">
        <v>159</v>
      </c>
      <c r="F2372" s="73" t="s">
        <v>2622</v>
      </c>
    </row>
    <row r="2373" spans="1:6" s="53" customFormat="1" x14ac:dyDescent="0.35">
      <c r="A2373" s="72">
        <v>44147</v>
      </c>
      <c r="B2373" s="73" t="s">
        <v>2498</v>
      </c>
      <c r="C2373" s="74">
        <v>17980.580000000002</v>
      </c>
      <c r="D2373" s="73" t="s">
        <v>2621</v>
      </c>
      <c r="E2373" s="26" t="s">
        <v>159</v>
      </c>
      <c r="F2373" s="73" t="s">
        <v>2623</v>
      </c>
    </row>
    <row r="2374" spans="1:6" s="53" customFormat="1" x14ac:dyDescent="0.35">
      <c r="A2374" s="72">
        <v>44147</v>
      </c>
      <c r="B2374" s="73" t="s">
        <v>2498</v>
      </c>
      <c r="C2374" s="74">
        <v>3071.22</v>
      </c>
      <c r="D2374" s="73" t="s">
        <v>2621</v>
      </c>
      <c r="E2374" s="26" t="s">
        <v>159</v>
      </c>
      <c r="F2374" s="73" t="s">
        <v>2624</v>
      </c>
    </row>
    <row r="2375" spans="1:6" s="53" customFormat="1" x14ac:dyDescent="0.35">
      <c r="A2375" s="72">
        <v>44147</v>
      </c>
      <c r="B2375" s="73" t="s">
        <v>73</v>
      </c>
      <c r="C2375" s="74">
        <v>560.4</v>
      </c>
      <c r="D2375" s="73" t="s">
        <v>166</v>
      </c>
      <c r="E2375" s="26" t="s">
        <v>159</v>
      </c>
      <c r="F2375" s="73">
        <v>79554908</v>
      </c>
    </row>
    <row r="2376" spans="1:6" s="53" customFormat="1" x14ac:dyDescent="0.35">
      <c r="A2376" s="72">
        <v>44154</v>
      </c>
      <c r="B2376" s="73" t="s">
        <v>73</v>
      </c>
      <c r="C2376" s="74">
        <v>1344.96</v>
      </c>
      <c r="D2376" s="73" t="s">
        <v>166</v>
      </c>
      <c r="E2376" s="26" t="s">
        <v>159</v>
      </c>
      <c r="F2376" s="73">
        <v>79583254</v>
      </c>
    </row>
    <row r="2377" spans="1:6" s="53" customFormat="1" x14ac:dyDescent="0.35">
      <c r="A2377" s="72">
        <v>44160</v>
      </c>
      <c r="B2377" s="73" t="s">
        <v>565</v>
      </c>
      <c r="C2377" s="74">
        <v>254.22</v>
      </c>
      <c r="D2377" s="73" t="s">
        <v>166</v>
      </c>
      <c r="E2377" s="26" t="s">
        <v>159</v>
      </c>
      <c r="F2377" s="73">
        <v>7314602452</v>
      </c>
    </row>
    <row r="2378" spans="1:6" s="53" customFormat="1" x14ac:dyDescent="0.35">
      <c r="A2378" s="72">
        <v>44160</v>
      </c>
      <c r="B2378" s="73" t="s">
        <v>13</v>
      </c>
      <c r="C2378" s="74">
        <v>274.19</v>
      </c>
      <c r="D2378" s="73" t="s">
        <v>101</v>
      </c>
      <c r="E2378" s="26" t="s">
        <v>159</v>
      </c>
      <c r="F2378" s="73" t="s">
        <v>2611</v>
      </c>
    </row>
    <row r="2379" spans="1:6" s="53" customFormat="1" x14ac:dyDescent="0.35">
      <c r="A2379" s="72">
        <v>44160</v>
      </c>
      <c r="B2379" s="73" t="s">
        <v>565</v>
      </c>
      <c r="C2379" s="74">
        <v>18.96</v>
      </c>
      <c r="D2379" s="73" t="s">
        <v>973</v>
      </c>
      <c r="E2379" s="26" t="s">
        <v>159</v>
      </c>
      <c r="F2379" s="73" t="s">
        <v>2612</v>
      </c>
    </row>
    <row r="2380" spans="1:6" s="53" customFormat="1" x14ac:dyDescent="0.35">
      <c r="A2380" s="72">
        <v>44160</v>
      </c>
      <c r="B2380" s="73" t="s">
        <v>565</v>
      </c>
      <c r="C2380" s="74">
        <v>121.45</v>
      </c>
      <c r="D2380" s="73" t="s">
        <v>239</v>
      </c>
      <c r="E2380" s="26" t="s">
        <v>159</v>
      </c>
      <c r="F2380" s="73" t="s">
        <v>2613</v>
      </c>
    </row>
    <row r="2381" spans="1:6" s="53" customFormat="1" x14ac:dyDescent="0.35">
      <c r="A2381" s="72">
        <v>44160</v>
      </c>
      <c r="B2381" s="73" t="s">
        <v>13</v>
      </c>
      <c r="C2381" s="74">
        <v>72.12</v>
      </c>
      <c r="D2381" s="73" t="s">
        <v>103</v>
      </c>
      <c r="E2381" s="26" t="s">
        <v>159</v>
      </c>
      <c r="F2381" s="73" t="s">
        <v>2614</v>
      </c>
    </row>
    <row r="2382" spans="1:6" s="53" customFormat="1" x14ac:dyDescent="0.35">
      <c r="A2382" s="72">
        <v>44160</v>
      </c>
      <c r="B2382" s="73" t="s">
        <v>551</v>
      </c>
      <c r="C2382" s="74">
        <v>250</v>
      </c>
      <c r="D2382" s="73" t="s">
        <v>975</v>
      </c>
      <c r="E2382" s="26" t="s">
        <v>159</v>
      </c>
      <c r="F2382" s="73" t="s">
        <v>2615</v>
      </c>
    </row>
    <row r="2383" spans="1:6" s="53" customFormat="1" x14ac:dyDescent="0.35">
      <c r="A2383" s="72">
        <v>44160</v>
      </c>
      <c r="B2383" s="73" t="s">
        <v>551</v>
      </c>
      <c r="C2383" s="74">
        <v>250</v>
      </c>
      <c r="D2383" s="73" t="s">
        <v>975</v>
      </c>
      <c r="E2383" s="26" t="s">
        <v>159</v>
      </c>
      <c r="F2383" s="73" t="s">
        <v>2616</v>
      </c>
    </row>
    <row r="2384" spans="1:6" s="53" customFormat="1" x14ac:dyDescent="0.35">
      <c r="A2384" s="72">
        <v>44160</v>
      </c>
      <c r="B2384" s="73" t="s">
        <v>551</v>
      </c>
      <c r="C2384" s="74">
        <v>250</v>
      </c>
      <c r="D2384" s="73" t="s">
        <v>975</v>
      </c>
      <c r="E2384" s="26" t="s">
        <v>159</v>
      </c>
      <c r="F2384" s="73" t="s">
        <v>2617</v>
      </c>
    </row>
    <row r="2385" spans="1:6" s="53" customFormat="1" x14ac:dyDescent="0.35">
      <c r="A2385" s="72">
        <v>44014</v>
      </c>
      <c r="B2385" s="73" t="s">
        <v>86</v>
      </c>
      <c r="C2385" s="74">
        <v>1456.35</v>
      </c>
      <c r="D2385" s="73" t="s">
        <v>2618</v>
      </c>
      <c r="E2385" s="26" t="s">
        <v>159</v>
      </c>
      <c r="F2385" s="73">
        <v>3013400398</v>
      </c>
    </row>
    <row r="2386" spans="1:6" s="53" customFormat="1" x14ac:dyDescent="0.35">
      <c r="A2386" s="72">
        <v>44014</v>
      </c>
      <c r="B2386" s="73" t="s">
        <v>86</v>
      </c>
      <c r="C2386" s="74">
        <v>106.32</v>
      </c>
      <c r="D2386" s="73" t="s">
        <v>2618</v>
      </c>
      <c r="E2386" s="26" t="s">
        <v>159</v>
      </c>
      <c r="F2386" s="73">
        <v>3013400403</v>
      </c>
    </row>
    <row r="2387" spans="1:6" s="53" customFormat="1" x14ac:dyDescent="0.35">
      <c r="A2387" s="72">
        <v>44014</v>
      </c>
      <c r="B2387" s="73" t="s">
        <v>86</v>
      </c>
      <c r="C2387" s="74">
        <v>1476.3</v>
      </c>
      <c r="D2387" s="73" t="s">
        <v>2618</v>
      </c>
      <c r="E2387" s="26" t="s">
        <v>159</v>
      </c>
      <c r="F2387" s="73">
        <v>3013400404</v>
      </c>
    </row>
    <row r="2388" spans="1:6" s="53" customFormat="1" x14ac:dyDescent="0.35">
      <c r="A2388" s="72">
        <v>44035</v>
      </c>
      <c r="B2388" s="73" t="s">
        <v>86</v>
      </c>
      <c r="C2388" s="74">
        <v>53.16</v>
      </c>
      <c r="D2388" s="73" t="s">
        <v>2618</v>
      </c>
      <c r="E2388" s="26" t="s">
        <v>159</v>
      </c>
      <c r="F2388" s="73">
        <v>3013400411</v>
      </c>
    </row>
    <row r="2389" spans="1:6" s="53" customFormat="1" x14ac:dyDescent="0.35">
      <c r="A2389" s="72">
        <v>44035</v>
      </c>
      <c r="B2389" s="73" t="s">
        <v>86</v>
      </c>
      <c r="C2389" s="74">
        <v>1256.6400000000001</v>
      </c>
      <c r="D2389" s="73" t="s">
        <v>2618</v>
      </c>
      <c r="E2389" s="26" t="s">
        <v>159</v>
      </c>
      <c r="F2389" s="73">
        <v>3013400407</v>
      </c>
    </row>
    <row r="2390" spans="1:6" s="53" customFormat="1" x14ac:dyDescent="0.35">
      <c r="A2390" s="72">
        <v>44035</v>
      </c>
      <c r="B2390" s="73" t="s">
        <v>86</v>
      </c>
      <c r="C2390" s="74">
        <v>598.5</v>
      </c>
      <c r="D2390" s="73" t="s">
        <v>2618</v>
      </c>
      <c r="E2390" s="26" t="s">
        <v>159</v>
      </c>
      <c r="F2390" s="73">
        <v>3013400408</v>
      </c>
    </row>
    <row r="2391" spans="1:6" s="53" customFormat="1" x14ac:dyDescent="0.35">
      <c r="A2391" s="72">
        <v>44035</v>
      </c>
      <c r="B2391" s="73" t="s">
        <v>86</v>
      </c>
      <c r="C2391" s="74">
        <v>1556.1</v>
      </c>
      <c r="D2391" s="73" t="s">
        <v>2618</v>
      </c>
      <c r="E2391" s="26" t="s">
        <v>159</v>
      </c>
      <c r="F2391" s="73">
        <v>3013400412</v>
      </c>
    </row>
    <row r="2392" spans="1:6" s="53" customFormat="1" x14ac:dyDescent="0.35">
      <c r="A2392" s="72">
        <v>44042</v>
      </c>
      <c r="B2392" s="73" t="s">
        <v>86</v>
      </c>
      <c r="C2392" s="74">
        <v>438.9</v>
      </c>
      <c r="D2392" s="73" t="s">
        <v>2618</v>
      </c>
      <c r="E2392" s="26" t="s">
        <v>159</v>
      </c>
      <c r="F2392" s="73">
        <v>3013400415</v>
      </c>
    </row>
    <row r="2393" spans="1:6" s="53" customFormat="1" x14ac:dyDescent="0.35">
      <c r="A2393" s="72">
        <v>44042</v>
      </c>
      <c r="B2393" s="73" t="s">
        <v>86</v>
      </c>
      <c r="C2393" s="74">
        <v>2004.1</v>
      </c>
      <c r="D2393" s="73" t="s">
        <v>2618</v>
      </c>
      <c r="E2393" s="26" t="s">
        <v>159</v>
      </c>
      <c r="F2393" s="73">
        <v>3013400416</v>
      </c>
    </row>
    <row r="2394" spans="1:6" s="53" customFormat="1" x14ac:dyDescent="0.35">
      <c r="A2394" s="72">
        <v>44042</v>
      </c>
      <c r="B2394" s="73" t="s">
        <v>86</v>
      </c>
      <c r="C2394" s="74">
        <v>1556.1</v>
      </c>
      <c r="D2394" s="73" t="s">
        <v>2618</v>
      </c>
      <c r="E2394" s="26" t="s">
        <v>159</v>
      </c>
      <c r="F2394" s="73">
        <v>3013400419</v>
      </c>
    </row>
    <row r="2395" spans="1:6" s="53" customFormat="1" x14ac:dyDescent="0.35">
      <c r="A2395" s="72">
        <v>44056</v>
      </c>
      <c r="B2395" s="73" t="s">
        <v>86</v>
      </c>
      <c r="C2395" s="74">
        <v>1576.05</v>
      </c>
      <c r="D2395" s="73" t="s">
        <v>2618</v>
      </c>
      <c r="E2395" s="26" t="s">
        <v>159</v>
      </c>
      <c r="F2395" s="73">
        <v>3013400422</v>
      </c>
    </row>
    <row r="2396" spans="1:6" s="53" customFormat="1" x14ac:dyDescent="0.35">
      <c r="A2396" s="72">
        <v>44056</v>
      </c>
      <c r="B2396" s="73" t="s">
        <v>86</v>
      </c>
      <c r="C2396" s="74">
        <v>449.1</v>
      </c>
      <c r="D2396" s="73" t="s">
        <v>2618</v>
      </c>
      <c r="E2396" s="26" t="s">
        <v>159</v>
      </c>
      <c r="F2396" s="73">
        <v>3013400427</v>
      </c>
    </row>
    <row r="2397" spans="1:6" s="53" customFormat="1" x14ac:dyDescent="0.35">
      <c r="A2397" s="72">
        <v>44056</v>
      </c>
      <c r="B2397" s="73" t="s">
        <v>86</v>
      </c>
      <c r="C2397" s="74">
        <v>1781.1</v>
      </c>
      <c r="D2397" s="73" t="s">
        <v>2618</v>
      </c>
      <c r="E2397" s="26" t="s">
        <v>159</v>
      </c>
      <c r="F2397" s="73">
        <v>3013400425</v>
      </c>
    </row>
    <row r="2398" spans="1:6" s="53" customFormat="1" x14ac:dyDescent="0.35">
      <c r="A2398" s="72">
        <v>44056</v>
      </c>
      <c r="B2398" s="73" t="s">
        <v>86</v>
      </c>
      <c r="C2398" s="74">
        <v>837.9</v>
      </c>
      <c r="D2398" s="73" t="s">
        <v>2618</v>
      </c>
      <c r="E2398" s="26" t="s">
        <v>159</v>
      </c>
      <c r="F2398" s="73">
        <v>3013400426</v>
      </c>
    </row>
    <row r="2399" spans="1:6" s="53" customFormat="1" x14ac:dyDescent="0.35">
      <c r="A2399" s="72">
        <v>44070</v>
      </c>
      <c r="B2399" s="73" t="s">
        <v>86</v>
      </c>
      <c r="C2399" s="74">
        <v>1794.15</v>
      </c>
      <c r="D2399" s="73" t="s">
        <v>2618</v>
      </c>
      <c r="E2399" s="26" t="s">
        <v>159</v>
      </c>
      <c r="F2399" s="73">
        <v>3013400430</v>
      </c>
    </row>
    <row r="2400" spans="1:6" s="53" customFormat="1" x14ac:dyDescent="0.35">
      <c r="A2400" s="72">
        <v>44070</v>
      </c>
      <c r="B2400" s="73" t="s">
        <v>86</v>
      </c>
      <c r="C2400" s="74">
        <v>438.57</v>
      </c>
      <c r="D2400" s="73" t="s">
        <v>2618</v>
      </c>
      <c r="E2400" s="26" t="s">
        <v>159</v>
      </c>
      <c r="F2400" s="73">
        <v>3013400433</v>
      </c>
    </row>
    <row r="2401" spans="1:6" s="53" customFormat="1" x14ac:dyDescent="0.35">
      <c r="A2401" s="72">
        <v>44070</v>
      </c>
      <c r="B2401" s="73" t="s">
        <v>86</v>
      </c>
      <c r="C2401" s="74">
        <v>977.55</v>
      </c>
      <c r="D2401" s="73" t="s">
        <v>2618</v>
      </c>
      <c r="E2401" s="26" t="s">
        <v>159</v>
      </c>
      <c r="F2401" s="73">
        <v>3013400434</v>
      </c>
    </row>
    <row r="2402" spans="1:6" s="53" customFormat="1" x14ac:dyDescent="0.35">
      <c r="A2402" s="72">
        <v>44084</v>
      </c>
      <c r="B2402" s="73" t="s">
        <v>86</v>
      </c>
      <c r="C2402" s="74">
        <v>800.8</v>
      </c>
      <c r="D2402" s="73" t="s">
        <v>2618</v>
      </c>
      <c r="E2402" s="26" t="s">
        <v>159</v>
      </c>
      <c r="F2402" s="73">
        <v>3013400442</v>
      </c>
    </row>
    <row r="2403" spans="1:6" s="53" customFormat="1" x14ac:dyDescent="0.35">
      <c r="A2403" s="72">
        <v>44084</v>
      </c>
      <c r="B2403" s="73" t="s">
        <v>86</v>
      </c>
      <c r="C2403" s="74">
        <v>197.9</v>
      </c>
      <c r="D2403" s="73" t="s">
        <v>2618</v>
      </c>
      <c r="E2403" s="26" t="s">
        <v>159</v>
      </c>
      <c r="F2403" s="73">
        <v>3013400443</v>
      </c>
    </row>
    <row r="2404" spans="1:6" s="53" customFormat="1" x14ac:dyDescent="0.35">
      <c r="A2404" s="72">
        <v>44084</v>
      </c>
      <c r="B2404" s="73" t="s">
        <v>86</v>
      </c>
      <c r="C2404" s="74">
        <v>95.84</v>
      </c>
      <c r="D2404" s="73" t="s">
        <v>2618</v>
      </c>
      <c r="E2404" s="26" t="s">
        <v>159</v>
      </c>
      <c r="F2404" s="73">
        <v>3013400444</v>
      </c>
    </row>
    <row r="2405" spans="1:6" s="53" customFormat="1" x14ac:dyDescent="0.35">
      <c r="A2405" s="72">
        <v>44084</v>
      </c>
      <c r="B2405" s="73" t="s">
        <v>86</v>
      </c>
      <c r="C2405" s="74">
        <v>1201.2</v>
      </c>
      <c r="D2405" s="73" t="s">
        <v>2618</v>
      </c>
      <c r="E2405" s="26" t="s">
        <v>159</v>
      </c>
      <c r="F2405" s="73">
        <v>3013400445</v>
      </c>
    </row>
    <row r="2406" spans="1:6" s="53" customFormat="1" x14ac:dyDescent="0.35">
      <c r="A2406" s="72">
        <v>44084</v>
      </c>
      <c r="B2406" s="73" t="s">
        <v>86</v>
      </c>
      <c r="C2406" s="74">
        <v>175.77</v>
      </c>
      <c r="D2406" s="73" t="s">
        <v>2618</v>
      </c>
      <c r="E2406" s="26" t="s">
        <v>159</v>
      </c>
      <c r="F2406" s="73">
        <v>3013400447</v>
      </c>
    </row>
    <row r="2407" spans="1:6" s="53" customFormat="1" x14ac:dyDescent="0.35">
      <c r="A2407" s="72">
        <v>44084</v>
      </c>
      <c r="B2407" s="73" t="s">
        <v>86</v>
      </c>
      <c r="C2407" s="74">
        <v>1695.75</v>
      </c>
      <c r="D2407" s="73" t="s">
        <v>2618</v>
      </c>
      <c r="E2407" s="26" t="s">
        <v>159</v>
      </c>
      <c r="F2407" s="73">
        <v>3013400448</v>
      </c>
    </row>
    <row r="2408" spans="1:6" s="53" customFormat="1" x14ac:dyDescent="0.35">
      <c r="A2408" s="72">
        <v>44098</v>
      </c>
      <c r="B2408" s="73" t="s">
        <v>86</v>
      </c>
      <c r="C2408" s="74">
        <v>1279.3599999999999</v>
      </c>
      <c r="D2408" s="73" t="s">
        <v>2618</v>
      </c>
      <c r="E2408" s="26" t="s">
        <v>159</v>
      </c>
      <c r="F2408" s="73">
        <v>3013400450</v>
      </c>
    </row>
    <row r="2409" spans="1:6" s="53" customFormat="1" x14ac:dyDescent="0.35">
      <c r="A2409" s="72">
        <v>44098</v>
      </c>
      <c r="B2409" s="73" t="s">
        <v>86</v>
      </c>
      <c r="C2409" s="74">
        <v>287.98</v>
      </c>
      <c r="D2409" s="73" t="s">
        <v>2618</v>
      </c>
      <c r="E2409" s="26" t="s">
        <v>159</v>
      </c>
      <c r="F2409" s="73">
        <v>3013400451</v>
      </c>
    </row>
    <row r="2410" spans="1:6" s="53" customFormat="1" x14ac:dyDescent="0.35">
      <c r="A2410" s="72">
        <v>44098</v>
      </c>
      <c r="B2410" s="73" t="s">
        <v>86</v>
      </c>
      <c r="C2410" s="74">
        <v>2014.95</v>
      </c>
      <c r="D2410" s="73" t="s">
        <v>2618</v>
      </c>
      <c r="E2410" s="26" t="s">
        <v>159</v>
      </c>
      <c r="F2410" s="73">
        <v>3013400456</v>
      </c>
    </row>
    <row r="2411" spans="1:6" s="53" customFormat="1" x14ac:dyDescent="0.35">
      <c r="A2411" s="72">
        <v>44119</v>
      </c>
      <c r="B2411" s="73" t="s">
        <v>86</v>
      </c>
      <c r="C2411" s="74">
        <v>1595.24</v>
      </c>
      <c r="D2411" s="73" t="s">
        <v>2618</v>
      </c>
      <c r="E2411" s="26" t="s">
        <v>159</v>
      </c>
      <c r="F2411" s="73">
        <v>3013400459</v>
      </c>
    </row>
    <row r="2412" spans="1:6" s="53" customFormat="1" x14ac:dyDescent="0.35">
      <c r="A2412" s="72">
        <v>44119</v>
      </c>
      <c r="B2412" s="73" t="s">
        <v>86</v>
      </c>
      <c r="C2412" s="74">
        <v>1931.08</v>
      </c>
      <c r="D2412" s="73" t="s">
        <v>2618</v>
      </c>
      <c r="E2412" s="26" t="s">
        <v>159</v>
      </c>
      <c r="F2412" s="73">
        <v>3013400462</v>
      </c>
    </row>
    <row r="2413" spans="1:6" s="53" customFormat="1" x14ac:dyDescent="0.35">
      <c r="A2413" s="72">
        <v>44133</v>
      </c>
      <c r="B2413" s="73" t="s">
        <v>86</v>
      </c>
      <c r="C2413" s="74">
        <v>2119.9899999999998</v>
      </c>
      <c r="D2413" s="73" t="s">
        <v>2618</v>
      </c>
      <c r="E2413" s="26" t="s">
        <v>159</v>
      </c>
      <c r="F2413" s="73">
        <v>3013400465</v>
      </c>
    </row>
    <row r="2414" spans="1:6" s="53" customFormat="1" x14ac:dyDescent="0.35">
      <c r="A2414" s="72">
        <v>44133</v>
      </c>
      <c r="B2414" s="73" t="s">
        <v>86</v>
      </c>
      <c r="C2414" s="74">
        <v>188.91</v>
      </c>
      <c r="D2414" s="73" t="s">
        <v>2618</v>
      </c>
      <c r="E2414" s="26" t="s">
        <v>159</v>
      </c>
      <c r="F2414" s="73">
        <v>3013400468</v>
      </c>
    </row>
    <row r="2415" spans="1:6" s="53" customFormat="1" x14ac:dyDescent="0.35">
      <c r="A2415" s="72">
        <v>44147</v>
      </c>
      <c r="B2415" s="73" t="s">
        <v>86</v>
      </c>
      <c r="C2415" s="74">
        <v>188.91</v>
      </c>
      <c r="D2415" s="73" t="s">
        <v>2618</v>
      </c>
      <c r="E2415" s="26" t="s">
        <v>159</v>
      </c>
      <c r="F2415" s="73">
        <v>3013400471</v>
      </c>
    </row>
    <row r="2416" spans="1:6" s="53" customFormat="1" x14ac:dyDescent="0.35">
      <c r="A2416" s="72">
        <v>44160</v>
      </c>
      <c r="B2416" s="73" t="s">
        <v>86</v>
      </c>
      <c r="C2416" s="74">
        <v>6405.33</v>
      </c>
      <c r="D2416" s="73" t="s">
        <v>2618</v>
      </c>
      <c r="E2416" s="26" t="s">
        <v>159</v>
      </c>
      <c r="F2416" s="73">
        <v>3013400479</v>
      </c>
    </row>
    <row r="2417" spans="1:8" s="53" customFormat="1" x14ac:dyDescent="0.35">
      <c r="A2417" s="72">
        <v>44160</v>
      </c>
      <c r="B2417" s="73" t="s">
        <v>86</v>
      </c>
      <c r="C2417" s="74">
        <v>650.69000000000005</v>
      </c>
      <c r="D2417" s="73" t="s">
        <v>2618</v>
      </c>
      <c r="E2417" s="26" t="s">
        <v>159</v>
      </c>
      <c r="F2417" s="73">
        <v>3013400477</v>
      </c>
    </row>
    <row r="2419" spans="1:8" x14ac:dyDescent="0.35">
      <c r="D2419" s="22" t="s">
        <v>158</v>
      </c>
      <c r="E2419" s="40">
        <f>SUM(C8:C2417)</f>
        <v>31001905.56999997</v>
      </c>
      <c r="H2419" s="102"/>
    </row>
    <row r="2421" spans="1:8" ht="31" x14ac:dyDescent="0.35">
      <c r="A2421" s="98">
        <v>43970</v>
      </c>
      <c r="B2421" s="21"/>
      <c r="C2421" s="98">
        <v>43970</v>
      </c>
      <c r="D2421" s="21" t="s">
        <v>257</v>
      </c>
      <c r="E2421" s="103">
        <v>37526357</v>
      </c>
      <c r="F2421" s="21" t="s">
        <v>260</v>
      </c>
    </row>
    <row r="2422" spans="1:8" ht="31" x14ac:dyDescent="0.35">
      <c r="A2422" s="98">
        <v>43998</v>
      </c>
      <c r="B2422" s="21"/>
      <c r="C2422" s="98">
        <v>43998</v>
      </c>
      <c r="D2422" s="21" t="s">
        <v>268</v>
      </c>
      <c r="E2422" s="103">
        <v>431381</v>
      </c>
      <c r="F2422" s="21" t="s">
        <v>270</v>
      </c>
    </row>
    <row r="2423" spans="1:8" ht="31" x14ac:dyDescent="0.35">
      <c r="A2423" s="98">
        <v>43998</v>
      </c>
      <c r="B2423" s="21"/>
      <c r="C2423" s="98">
        <v>43998</v>
      </c>
      <c r="D2423" s="21" t="s">
        <v>267</v>
      </c>
      <c r="E2423" s="103">
        <v>554033</v>
      </c>
      <c r="F2423" s="21" t="s">
        <v>271</v>
      </c>
    </row>
    <row r="2424" spans="1:8" ht="31" x14ac:dyDescent="0.35">
      <c r="A2424" s="98">
        <v>43998</v>
      </c>
      <c r="B2424" s="21"/>
      <c r="C2424" s="98">
        <v>43998</v>
      </c>
      <c r="D2424" s="21" t="s">
        <v>269</v>
      </c>
      <c r="E2424" s="103">
        <v>2424381</v>
      </c>
      <c r="F2424" s="21" t="s">
        <v>272</v>
      </c>
    </row>
    <row r="2425" spans="1:8" ht="31" x14ac:dyDescent="0.35">
      <c r="A2425" s="98">
        <v>43999</v>
      </c>
      <c r="B2425" s="21"/>
      <c r="C2425" s="98">
        <v>43999</v>
      </c>
      <c r="D2425" s="21" t="s">
        <v>664</v>
      </c>
      <c r="E2425" s="103">
        <v>68413</v>
      </c>
      <c r="F2425" s="21" t="s">
        <v>273</v>
      </c>
    </row>
    <row r="2426" spans="1:8" ht="31" x14ac:dyDescent="0.35">
      <c r="A2426" s="98">
        <v>44034</v>
      </c>
      <c r="B2426" s="59"/>
      <c r="C2426" s="98">
        <v>44034</v>
      </c>
      <c r="D2426" s="59" t="s">
        <v>862</v>
      </c>
      <c r="E2426" s="103">
        <v>10294</v>
      </c>
      <c r="F2426" s="59" t="s">
        <v>863</v>
      </c>
    </row>
    <row r="2427" spans="1:8" ht="31" x14ac:dyDescent="0.35">
      <c r="A2427" s="98">
        <v>44034</v>
      </c>
      <c r="B2427" s="59"/>
      <c r="C2427" s="98">
        <v>44034</v>
      </c>
      <c r="D2427" s="59" t="s">
        <v>864</v>
      </c>
      <c r="E2427" s="103">
        <v>65800</v>
      </c>
      <c r="F2427" s="59" t="s">
        <v>865</v>
      </c>
    </row>
    <row r="2428" spans="1:8" ht="31" x14ac:dyDescent="0.35">
      <c r="A2428" s="98">
        <v>44034</v>
      </c>
      <c r="B2428" s="59"/>
      <c r="C2428" s="98">
        <v>44034</v>
      </c>
      <c r="D2428" s="59" t="s">
        <v>866</v>
      </c>
      <c r="E2428" s="103">
        <v>221154</v>
      </c>
      <c r="F2428" s="59" t="s">
        <v>867</v>
      </c>
    </row>
    <row r="2429" spans="1:8" x14ac:dyDescent="0.35">
      <c r="A2429" s="98"/>
      <c r="B2429" s="21"/>
      <c r="C2429" s="98"/>
      <c r="D2429" s="21"/>
      <c r="E2429" s="46"/>
      <c r="F2429" s="21"/>
    </row>
    <row r="2430" spans="1:8" x14ac:dyDescent="0.35">
      <c r="A2430" s="68"/>
      <c r="B2430" s="21"/>
      <c r="C2430" s="68"/>
      <c r="D2430" s="21" t="s">
        <v>2625</v>
      </c>
      <c r="E2430" s="22">
        <f>'Salaries Expenses'!E108</f>
        <v>25442308.16</v>
      </c>
      <c r="F2430" s="21"/>
    </row>
    <row r="2431" spans="1:8" x14ac:dyDescent="0.35">
      <c r="A2431" s="99"/>
      <c r="B2431" s="59"/>
      <c r="C2431" s="99"/>
      <c r="D2431" s="59"/>
      <c r="E2431" s="60"/>
      <c r="F2431" s="100"/>
    </row>
    <row r="2432" spans="1:8" ht="31" x14ac:dyDescent="0.35">
      <c r="A2432" s="99"/>
      <c r="B2432" s="59"/>
      <c r="C2432" s="99"/>
      <c r="D2432" s="59" t="s">
        <v>2620</v>
      </c>
      <c r="E2432" s="60">
        <v>362457.31</v>
      </c>
      <c r="F2432" s="100"/>
    </row>
    <row r="2433" spans="1:62" ht="31" x14ac:dyDescent="0.35">
      <c r="A2433" s="99"/>
      <c r="B2433" s="59"/>
      <c r="C2433" s="99"/>
      <c r="D2433" s="59" t="s">
        <v>1285</v>
      </c>
      <c r="E2433" s="84"/>
      <c r="F2433" s="53"/>
      <c r="BJ2433" s="5"/>
    </row>
    <row r="2434" spans="1:62" x14ac:dyDescent="0.35">
      <c r="C2434" s="99"/>
      <c r="D2434" s="101"/>
      <c r="E2434" s="46"/>
      <c r="F2434" s="100"/>
    </row>
    <row r="2435" spans="1:62" ht="16" thickBot="1" x14ac:dyDescent="0.4">
      <c r="C2435" s="99"/>
      <c r="D2435" s="101"/>
      <c r="E2435" s="54">
        <f>SUM(E2419:E2433)-0.02</f>
        <v>98108484.019999966</v>
      </c>
      <c r="F2435" s="100"/>
    </row>
    <row r="2436" spans="1:62" ht="16" thickTop="1" x14ac:dyDescent="0.35"/>
  </sheetData>
  <sortState xmlns:xlrd2="http://schemas.microsoft.com/office/spreadsheetml/2017/richdata2" ref="A994:E2156">
    <sortCondition ref="A994:A2156"/>
  </sortState>
  <pageMargins left="0.7" right="0.7" top="0.75" bottom="0.75" header="0.3" footer="0.3"/>
  <pageSetup scale="76" fitToHeight="0" orientation="landscape" horizontalDpi="300" verticalDpi="300" r:id="rId1"/>
  <rowBreaks count="3" manualBreakCount="3">
    <brk id="971" max="5" man="1"/>
    <brk id="2111" max="5" man="1"/>
    <brk id="214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9C56-ED4D-4817-B0A0-C9CA469D8998}">
  <dimension ref="C2:G445"/>
  <sheetViews>
    <sheetView tabSelected="1" zoomScaleNormal="100" workbookViewId="0">
      <selection activeCell="C6" sqref="C6"/>
    </sheetView>
  </sheetViews>
  <sheetFormatPr defaultRowHeight="14.5" x14ac:dyDescent="0.35"/>
  <cols>
    <col min="3" max="3" width="14.08984375" style="7" customWidth="1"/>
    <col min="4" max="4" width="34.81640625" style="42" bestFit="1" customWidth="1"/>
    <col min="5" max="5" width="20.08984375" style="16" bestFit="1" customWidth="1"/>
    <col min="7" max="7" width="13" bestFit="1" customWidth="1"/>
    <col min="17" max="17" width="9.7265625" bestFit="1" customWidth="1"/>
  </cols>
  <sheetData>
    <row r="2" spans="3:6" ht="18" x14ac:dyDescent="0.4">
      <c r="C2" s="2" t="s">
        <v>0</v>
      </c>
      <c r="D2" s="41"/>
      <c r="E2" s="14"/>
      <c r="F2" s="1"/>
    </row>
    <row r="3" spans="3:6" ht="18" x14ac:dyDescent="0.4">
      <c r="C3" s="2" t="s">
        <v>7</v>
      </c>
      <c r="D3" s="41"/>
      <c r="E3" s="14"/>
    </row>
    <row r="4" spans="3:6" ht="18" x14ac:dyDescent="0.4">
      <c r="C4" s="2" t="s">
        <v>8</v>
      </c>
      <c r="D4" s="41"/>
      <c r="E4" s="14"/>
    </row>
    <row r="5" spans="3:6" ht="17.5" x14ac:dyDescent="0.35">
      <c r="C5" s="71">
        <f>'Operating Expenses '!B5</f>
        <v>44136</v>
      </c>
    </row>
    <row r="7" spans="3:6" ht="15.5" x14ac:dyDescent="0.35">
      <c r="C7" s="8" t="s">
        <v>6</v>
      </c>
      <c r="D7" s="8" t="s">
        <v>9</v>
      </c>
      <c r="E7" s="85" t="s">
        <v>4</v>
      </c>
    </row>
    <row r="8" spans="3:6" ht="15.5" x14ac:dyDescent="0.35">
      <c r="C8" s="68">
        <v>43982</v>
      </c>
      <c r="D8" s="69" t="s">
        <v>160</v>
      </c>
      <c r="E8" s="55">
        <f>11709.92+6616.48</f>
        <v>18326.400000000001</v>
      </c>
    </row>
    <row r="9" spans="3:6" ht="15.5" x14ac:dyDescent="0.35">
      <c r="C9" s="68">
        <v>43982</v>
      </c>
      <c r="D9" s="69" t="s">
        <v>248</v>
      </c>
      <c r="E9" s="55">
        <f>2003.94+934.29</f>
        <v>2938.23</v>
      </c>
    </row>
    <row r="10" spans="3:6" ht="15.5" x14ac:dyDescent="0.35">
      <c r="C10" s="68">
        <v>43982</v>
      </c>
      <c r="D10" s="69" t="s">
        <v>259</v>
      </c>
      <c r="E10" s="55">
        <f>1254.24+670.86+20162.59+2393.61</f>
        <v>24481.3</v>
      </c>
    </row>
    <row r="11" spans="3:6" ht="15.5" x14ac:dyDescent="0.35">
      <c r="C11" s="68">
        <v>43979</v>
      </c>
      <c r="D11" s="69" t="s">
        <v>139</v>
      </c>
      <c r="E11" s="55">
        <f>215756+6465.53+80545.76</f>
        <v>302767.28999999998</v>
      </c>
    </row>
    <row r="12" spans="3:6" ht="15.5" x14ac:dyDescent="0.35">
      <c r="C12" s="68">
        <v>43921</v>
      </c>
      <c r="D12" s="69" t="s">
        <v>159</v>
      </c>
      <c r="E12" s="55">
        <v>1751337</v>
      </c>
    </row>
    <row r="13" spans="3:6" ht="15.5" x14ac:dyDescent="0.35">
      <c r="C13" s="68">
        <v>43951</v>
      </c>
      <c r="D13" s="69" t="s">
        <v>159</v>
      </c>
      <c r="E13" s="55">
        <v>3583940</v>
      </c>
    </row>
    <row r="14" spans="3:6" ht="15.5" x14ac:dyDescent="0.35">
      <c r="C14" s="68">
        <v>43982</v>
      </c>
      <c r="D14" s="69" t="s">
        <v>159</v>
      </c>
      <c r="E14" s="55">
        <f>87713.18+4286.6+36191.41+3511597</f>
        <v>3639788.19</v>
      </c>
    </row>
    <row r="15" spans="3:6" ht="16" thickBot="1" x14ac:dyDescent="0.4">
      <c r="C15" s="56"/>
      <c r="D15" s="86" t="s">
        <v>680</v>
      </c>
      <c r="E15" s="87">
        <f>SUM(E8:E14)</f>
        <v>9323578.4100000001</v>
      </c>
    </row>
    <row r="16" spans="3:6" ht="15.5" x14ac:dyDescent="0.35">
      <c r="D16" s="69"/>
      <c r="E16" s="55"/>
    </row>
    <row r="17" spans="3:7" ht="15.5" x14ac:dyDescent="0.35">
      <c r="C17" s="8" t="s">
        <v>6</v>
      </c>
      <c r="D17" s="8" t="s">
        <v>9</v>
      </c>
      <c r="E17" s="85" t="s">
        <v>4</v>
      </c>
    </row>
    <row r="18" spans="3:7" ht="15.5" x14ac:dyDescent="0.35">
      <c r="C18" s="68">
        <v>44012</v>
      </c>
      <c r="D18" s="69" t="s">
        <v>160</v>
      </c>
      <c r="E18" s="55">
        <v>5851.31</v>
      </c>
    </row>
    <row r="19" spans="3:7" ht="15.5" x14ac:dyDescent="0.35">
      <c r="C19" s="68">
        <v>44012</v>
      </c>
      <c r="D19" s="69" t="s">
        <v>666</v>
      </c>
      <c r="E19" s="55">
        <v>3762.68</v>
      </c>
    </row>
    <row r="20" spans="3:7" ht="15.5" x14ac:dyDescent="0.35">
      <c r="C20" s="68">
        <v>44012</v>
      </c>
      <c r="D20" s="69" t="s">
        <v>249</v>
      </c>
      <c r="E20" s="55">
        <v>202647.03</v>
      </c>
    </row>
    <row r="21" spans="3:7" ht="15.5" x14ac:dyDescent="0.35">
      <c r="C21" s="68">
        <v>44012</v>
      </c>
      <c r="D21" s="69" t="s">
        <v>259</v>
      </c>
      <c r="E21" s="55">
        <f>13623.37+18142.82+1347.37</f>
        <v>33113.560000000005</v>
      </c>
    </row>
    <row r="22" spans="3:7" ht="15.5" x14ac:dyDescent="0.35">
      <c r="C22" s="68">
        <v>44012</v>
      </c>
      <c r="D22" s="69" t="s">
        <v>139</v>
      </c>
      <c r="E22" s="55">
        <f>115890.46</f>
        <v>115890.46</v>
      </c>
    </row>
    <row r="23" spans="3:7" ht="15.5" x14ac:dyDescent="0.35">
      <c r="C23" s="68">
        <v>44012</v>
      </c>
      <c r="D23" s="69" t="s">
        <v>159</v>
      </c>
      <c r="E23" s="55">
        <f>704404.25+3557916</f>
        <v>4262320.25</v>
      </c>
    </row>
    <row r="24" spans="3:7" ht="16" thickBot="1" x14ac:dyDescent="0.4">
      <c r="D24" s="86" t="s">
        <v>679</v>
      </c>
      <c r="E24" s="87">
        <f>SUM(E18:E23)</f>
        <v>4623585.29</v>
      </c>
    </row>
    <row r="25" spans="3:7" ht="15.5" x14ac:dyDescent="0.35">
      <c r="D25" s="69"/>
      <c r="E25" s="55"/>
    </row>
    <row r="26" spans="3:7" ht="15.5" x14ac:dyDescent="0.35">
      <c r="C26" s="8" t="s">
        <v>6</v>
      </c>
      <c r="D26" s="8" t="s">
        <v>9</v>
      </c>
      <c r="E26" s="85" t="s">
        <v>4</v>
      </c>
    </row>
    <row r="27" spans="3:7" ht="14.65" customHeight="1" x14ac:dyDescent="0.35">
      <c r="C27" s="68">
        <v>44043</v>
      </c>
      <c r="D27" s="69" t="s">
        <v>682</v>
      </c>
      <c r="E27" s="55">
        <v>16362.8</v>
      </c>
    </row>
    <row r="28" spans="3:7" ht="15.5" x14ac:dyDescent="0.35">
      <c r="C28" s="68">
        <v>44043</v>
      </c>
      <c r="D28" s="69" t="s">
        <v>666</v>
      </c>
      <c r="E28" s="55">
        <v>20955.21</v>
      </c>
    </row>
    <row r="29" spans="3:7" ht="15.5" x14ac:dyDescent="0.35">
      <c r="C29" s="68">
        <v>44043</v>
      </c>
      <c r="D29" s="69" t="s">
        <v>683</v>
      </c>
      <c r="E29" s="55">
        <f>356660.61-308736.24</f>
        <v>47924.369999999995</v>
      </c>
    </row>
    <row r="30" spans="3:7" ht="15.5" x14ac:dyDescent="0.35">
      <c r="C30" s="68">
        <v>44043</v>
      </c>
      <c r="D30" s="69" t="s">
        <v>681</v>
      </c>
      <c r="E30" s="55">
        <v>104397.98</v>
      </c>
    </row>
    <row r="31" spans="3:7" ht="15.5" x14ac:dyDescent="0.35">
      <c r="C31" s="68">
        <v>44043</v>
      </c>
      <c r="D31" s="69" t="s">
        <v>322</v>
      </c>
      <c r="E31" s="55">
        <v>2820.33</v>
      </c>
    </row>
    <row r="32" spans="3:7" ht="15.5" hidden="1" x14ac:dyDescent="0.35">
      <c r="C32" s="68">
        <v>44043</v>
      </c>
      <c r="D32" s="69" t="s">
        <v>882</v>
      </c>
      <c r="E32" s="55">
        <f>3229.5-3229.5</f>
        <v>0</v>
      </c>
      <c r="G32" s="15"/>
    </row>
    <row r="33" spans="3:7" ht="15.5" x14ac:dyDescent="0.35">
      <c r="C33" s="68">
        <v>44043</v>
      </c>
      <c r="D33" s="69" t="s">
        <v>684</v>
      </c>
      <c r="E33" s="55">
        <v>10334.4</v>
      </c>
      <c r="G33" s="76"/>
    </row>
    <row r="34" spans="3:7" ht="15.5" x14ac:dyDescent="0.35">
      <c r="C34" s="68">
        <v>44043</v>
      </c>
      <c r="D34" s="69" t="s">
        <v>259</v>
      </c>
      <c r="E34" s="55">
        <f>25309.42+5248.35+11167.19-151.69</f>
        <v>41573.269999999997</v>
      </c>
    </row>
    <row r="35" spans="3:7" ht="15.5" x14ac:dyDescent="0.35">
      <c r="C35" s="68">
        <v>44043</v>
      </c>
      <c r="D35" s="69" t="s">
        <v>252</v>
      </c>
      <c r="E35" s="55">
        <v>1886.35</v>
      </c>
    </row>
    <row r="36" spans="3:7" ht="15.5" x14ac:dyDescent="0.35">
      <c r="C36" s="68">
        <v>44043</v>
      </c>
      <c r="D36" s="69" t="s">
        <v>883</v>
      </c>
      <c r="E36" s="55">
        <v>511.47</v>
      </c>
    </row>
    <row r="37" spans="3:7" ht="15.5" x14ac:dyDescent="0.35">
      <c r="C37" s="68">
        <v>44043</v>
      </c>
      <c r="D37" s="69" t="s">
        <v>139</v>
      </c>
      <c r="E37" s="55">
        <v>556305.32999999996</v>
      </c>
    </row>
    <row r="38" spans="3:7" ht="15.5" x14ac:dyDescent="0.35">
      <c r="C38" s="68">
        <v>44043</v>
      </c>
      <c r="D38" s="69" t="s">
        <v>159</v>
      </c>
      <c r="E38" s="55">
        <f>999041.3+2229464-1108579.7</f>
        <v>2119925.5999999996</v>
      </c>
    </row>
    <row r="39" spans="3:7" ht="15.5" x14ac:dyDescent="0.35">
      <c r="C39" s="68">
        <v>44043</v>
      </c>
      <c r="D39" s="69" t="s">
        <v>685</v>
      </c>
      <c r="E39" s="55">
        <v>6563.35</v>
      </c>
    </row>
    <row r="40" spans="3:7" ht="15.5" x14ac:dyDescent="0.35">
      <c r="C40" s="68">
        <v>44043</v>
      </c>
      <c r="D40" s="69" t="s">
        <v>884</v>
      </c>
      <c r="E40" s="55">
        <v>284864.56</v>
      </c>
    </row>
    <row r="41" spans="3:7" ht="16" thickBot="1" x14ac:dyDescent="0.4">
      <c r="D41" s="86" t="s">
        <v>686</v>
      </c>
      <c r="E41" s="87">
        <f>SUM(E27:E40)</f>
        <v>3214425.0199999996</v>
      </c>
    </row>
    <row r="42" spans="3:7" ht="15.5" x14ac:dyDescent="0.35">
      <c r="D42" s="86"/>
      <c r="E42" s="88"/>
    </row>
    <row r="43" spans="3:7" ht="15.5" x14ac:dyDescent="0.35">
      <c r="D43" s="86"/>
      <c r="E43" s="88"/>
    </row>
    <row r="44" spans="3:7" ht="15.5" x14ac:dyDescent="0.35">
      <c r="C44" s="8" t="s">
        <v>6</v>
      </c>
      <c r="D44" s="8" t="s">
        <v>9</v>
      </c>
      <c r="E44" s="85" t="s">
        <v>4</v>
      </c>
    </row>
    <row r="45" spans="3:7" ht="15.5" x14ac:dyDescent="0.35">
      <c r="C45" s="68">
        <v>44074</v>
      </c>
      <c r="D45" s="69" t="s">
        <v>160</v>
      </c>
      <c r="E45" s="55">
        <f>40805.66</f>
        <v>40805.660000000003</v>
      </c>
    </row>
    <row r="46" spans="3:7" ht="15.5" x14ac:dyDescent="0.35">
      <c r="C46" s="68">
        <v>44074</v>
      </c>
      <c r="D46" s="69" t="s">
        <v>666</v>
      </c>
      <c r="E46" s="55">
        <v>89605.82</v>
      </c>
    </row>
    <row r="47" spans="3:7" ht="15.5" x14ac:dyDescent="0.35">
      <c r="C47" s="68">
        <v>44074</v>
      </c>
      <c r="D47" s="69" t="s">
        <v>681</v>
      </c>
      <c r="E47" s="55">
        <v>22606</v>
      </c>
    </row>
    <row r="48" spans="3:7" ht="15.5" x14ac:dyDescent="0.35">
      <c r="C48" s="68">
        <v>44074</v>
      </c>
      <c r="D48" s="69" t="s">
        <v>322</v>
      </c>
      <c r="E48" s="55">
        <v>4515.8999999999996</v>
      </c>
    </row>
    <row r="49" spans="3:5" ht="15.5" x14ac:dyDescent="0.35">
      <c r="C49" s="68">
        <v>44074</v>
      </c>
      <c r="D49" s="69" t="s">
        <v>684</v>
      </c>
      <c r="E49" s="55">
        <v>30974.91</v>
      </c>
    </row>
    <row r="50" spans="3:5" ht="15.5" x14ac:dyDescent="0.35">
      <c r="C50" s="68">
        <v>44074</v>
      </c>
      <c r="D50" s="69" t="s">
        <v>259</v>
      </c>
      <c r="E50" s="55">
        <f>16363.68+25026.04+2748.92</f>
        <v>44138.64</v>
      </c>
    </row>
    <row r="51" spans="3:5" ht="15.5" x14ac:dyDescent="0.35">
      <c r="C51" s="68">
        <v>44074</v>
      </c>
      <c r="D51" s="67" t="s">
        <v>258</v>
      </c>
      <c r="E51" s="55">
        <v>298.3</v>
      </c>
    </row>
    <row r="52" spans="3:5" ht="15.5" x14ac:dyDescent="0.35">
      <c r="C52" s="68">
        <v>44074</v>
      </c>
      <c r="D52" s="67" t="s">
        <v>249</v>
      </c>
      <c r="E52" s="55">
        <v>15852.37</v>
      </c>
    </row>
    <row r="53" spans="3:5" ht="15.5" x14ac:dyDescent="0.35">
      <c r="C53" s="68">
        <v>44074</v>
      </c>
      <c r="D53" s="69" t="s">
        <v>250</v>
      </c>
      <c r="E53" s="55">
        <v>2700.21</v>
      </c>
    </row>
    <row r="54" spans="3:5" ht="15.5" x14ac:dyDescent="0.35">
      <c r="C54" s="68">
        <v>44074</v>
      </c>
      <c r="D54" s="69" t="s">
        <v>159</v>
      </c>
      <c r="E54" s="55">
        <v>24574.59</v>
      </c>
    </row>
    <row r="55" spans="3:5" ht="15.5" x14ac:dyDescent="0.35">
      <c r="C55" s="68">
        <v>44074</v>
      </c>
      <c r="D55" s="69" t="s">
        <v>884</v>
      </c>
      <c r="E55" s="55">
        <v>61322.080000000002</v>
      </c>
    </row>
    <row r="56" spans="3:5" ht="15.5" x14ac:dyDescent="0.35">
      <c r="C56" s="68">
        <v>44074</v>
      </c>
      <c r="D56" s="69" t="s">
        <v>139</v>
      </c>
      <c r="E56" s="55">
        <v>350166.41</v>
      </c>
    </row>
    <row r="57" spans="3:5" ht="16" thickBot="1" x14ac:dyDescent="0.4">
      <c r="D57" s="86" t="s">
        <v>1045</v>
      </c>
      <c r="E57" s="87">
        <f>SUM(E45:E56)</f>
        <v>687560.8899999999</v>
      </c>
    </row>
    <row r="58" spans="3:5" x14ac:dyDescent="0.35">
      <c r="D58"/>
      <c r="E58"/>
    </row>
    <row r="59" spans="3:5" x14ac:dyDescent="0.35">
      <c r="D59"/>
      <c r="E59" s="89"/>
    </row>
    <row r="60" spans="3:5" ht="15.5" x14ac:dyDescent="0.35">
      <c r="C60" s="8" t="s">
        <v>6</v>
      </c>
      <c r="D60" s="8" t="s">
        <v>9</v>
      </c>
      <c r="E60" s="85" t="s">
        <v>4</v>
      </c>
    </row>
    <row r="61" spans="3:5" ht="15.5" x14ac:dyDescent="0.35">
      <c r="C61" s="68">
        <v>44104</v>
      </c>
      <c r="D61" s="69" t="s">
        <v>160</v>
      </c>
      <c r="E61" s="55">
        <v>2035.75</v>
      </c>
    </row>
    <row r="62" spans="3:5" ht="15.5" x14ac:dyDescent="0.35">
      <c r="C62" s="68">
        <v>44104</v>
      </c>
      <c r="D62" s="69" t="s">
        <v>666</v>
      </c>
      <c r="E62" s="55">
        <v>16910.89</v>
      </c>
    </row>
    <row r="63" spans="3:5" ht="15.5" x14ac:dyDescent="0.35">
      <c r="C63" s="68">
        <v>44104</v>
      </c>
      <c r="D63" s="69" t="s">
        <v>682</v>
      </c>
      <c r="E63" s="55">
        <v>39600.120000000003</v>
      </c>
    </row>
    <row r="64" spans="3:5" ht="15.5" x14ac:dyDescent="0.35">
      <c r="C64" s="68">
        <v>44104</v>
      </c>
      <c r="D64" s="69" t="s">
        <v>1281</v>
      </c>
      <c r="E64" s="55">
        <v>1493.78</v>
      </c>
    </row>
    <row r="65" spans="3:5" ht="15.5" hidden="1" x14ac:dyDescent="0.35">
      <c r="C65" s="68">
        <v>44104</v>
      </c>
      <c r="D65" s="69" t="s">
        <v>1282</v>
      </c>
      <c r="E65" s="89">
        <f>-3229.5+3229.5</f>
        <v>0</v>
      </c>
    </row>
    <row r="66" spans="3:5" ht="15.5" x14ac:dyDescent="0.35">
      <c r="C66" s="68">
        <v>44104</v>
      </c>
      <c r="D66" s="69" t="s">
        <v>681</v>
      </c>
      <c r="E66" s="55">
        <v>40781.06</v>
      </c>
    </row>
    <row r="67" spans="3:5" ht="15.5" x14ac:dyDescent="0.35">
      <c r="C67" s="68">
        <v>44104</v>
      </c>
      <c r="D67" s="69" t="s">
        <v>322</v>
      </c>
      <c r="E67" s="55">
        <v>17357.849999999999</v>
      </c>
    </row>
    <row r="68" spans="3:5" ht="15.5" x14ac:dyDescent="0.35">
      <c r="C68" s="68">
        <v>44104</v>
      </c>
      <c r="D68" s="69" t="s">
        <v>684</v>
      </c>
      <c r="E68" s="55">
        <v>27351</v>
      </c>
    </row>
    <row r="69" spans="3:5" ht="15.5" x14ac:dyDescent="0.35">
      <c r="C69" s="68">
        <v>44104</v>
      </c>
      <c r="D69" s="69" t="s">
        <v>259</v>
      </c>
      <c r="E69" s="55">
        <f>28978.66+32791.54+2381.5</f>
        <v>64151.7</v>
      </c>
    </row>
    <row r="70" spans="3:5" ht="15.5" x14ac:dyDescent="0.35">
      <c r="C70" s="68">
        <v>44104</v>
      </c>
      <c r="D70" s="67" t="s">
        <v>258</v>
      </c>
      <c r="E70" s="55">
        <v>2484.94</v>
      </c>
    </row>
    <row r="71" spans="3:5" ht="15.5" x14ac:dyDescent="0.35">
      <c r="C71" s="68">
        <v>44104</v>
      </c>
      <c r="D71" s="69" t="s">
        <v>159</v>
      </c>
      <c r="E71" s="55">
        <f>13546762.19-14634254+1108579.7</f>
        <v>21087.889999999432</v>
      </c>
    </row>
    <row r="72" spans="3:5" ht="15.5" x14ac:dyDescent="0.35">
      <c r="C72" s="68">
        <v>44104</v>
      </c>
      <c r="D72" s="69" t="s">
        <v>884</v>
      </c>
      <c r="E72" s="55">
        <v>95444.44</v>
      </c>
    </row>
    <row r="73" spans="3:5" ht="15.5" x14ac:dyDescent="0.35">
      <c r="C73" s="68">
        <v>44104</v>
      </c>
      <c r="D73" s="69" t="s">
        <v>139</v>
      </c>
      <c r="E73" s="55">
        <v>352964.86</v>
      </c>
    </row>
    <row r="74" spans="3:5" ht="16" thickBot="1" x14ac:dyDescent="0.4">
      <c r="D74" s="86" t="s">
        <v>1283</v>
      </c>
      <c r="E74" s="87">
        <f>SUM(E61:E73)</f>
        <v>681664.27999999945</v>
      </c>
    </row>
    <row r="75" spans="3:5" x14ac:dyDescent="0.35">
      <c r="D75"/>
      <c r="E75"/>
    </row>
    <row r="76" spans="3:5" x14ac:dyDescent="0.35">
      <c r="D76"/>
      <c r="E76" s="89"/>
    </row>
    <row r="77" spans="3:5" ht="15.5" x14ac:dyDescent="0.35">
      <c r="C77" s="8" t="s">
        <v>6</v>
      </c>
      <c r="D77" s="8" t="s">
        <v>9</v>
      </c>
      <c r="E77" s="85" t="s">
        <v>4</v>
      </c>
    </row>
    <row r="78" spans="3:5" ht="15.5" x14ac:dyDescent="0.35">
      <c r="C78" s="68">
        <v>44135</v>
      </c>
      <c r="D78" s="67" t="s">
        <v>1287</v>
      </c>
      <c r="E78" s="55">
        <v>24953.8</v>
      </c>
    </row>
    <row r="79" spans="3:5" ht="15.5" x14ac:dyDescent="0.35">
      <c r="C79" s="68">
        <v>44135</v>
      </c>
      <c r="D79" s="69" t="s">
        <v>682</v>
      </c>
      <c r="E79" s="55">
        <v>177670.81</v>
      </c>
    </row>
    <row r="80" spans="3:5" ht="15.5" x14ac:dyDescent="0.35">
      <c r="C80" s="68">
        <v>44135</v>
      </c>
      <c r="D80" s="69" t="s">
        <v>666</v>
      </c>
      <c r="E80" s="55">
        <v>105052.7</v>
      </c>
    </row>
    <row r="81" spans="3:5" ht="15.5" x14ac:dyDescent="0.35">
      <c r="C81" s="68">
        <v>44135</v>
      </c>
      <c r="D81" s="67" t="s">
        <v>1288</v>
      </c>
      <c r="E81" s="55">
        <v>26089.58</v>
      </c>
    </row>
    <row r="82" spans="3:5" ht="15.5" x14ac:dyDescent="0.35">
      <c r="C82" s="68">
        <v>44135</v>
      </c>
      <c r="D82" s="67" t="s">
        <v>1289</v>
      </c>
      <c r="E82" s="55">
        <v>7399.04</v>
      </c>
    </row>
    <row r="83" spans="3:5" ht="15.5" x14ac:dyDescent="0.35">
      <c r="C83" s="68">
        <v>44135</v>
      </c>
      <c r="D83" s="69" t="s">
        <v>684</v>
      </c>
      <c r="E83" s="55">
        <v>27091.06</v>
      </c>
    </row>
    <row r="84" spans="3:5" ht="15.5" x14ac:dyDescent="0.35">
      <c r="C84" s="68">
        <v>44135</v>
      </c>
      <c r="D84" s="69" t="s">
        <v>259</v>
      </c>
      <c r="E84" s="55">
        <f>7104.8+5370.03</f>
        <v>12474.83</v>
      </c>
    </row>
    <row r="85" spans="3:5" ht="15.5" x14ac:dyDescent="0.35">
      <c r="C85" s="68">
        <v>44135</v>
      </c>
      <c r="D85" s="67" t="s">
        <v>258</v>
      </c>
      <c r="E85" s="55">
        <v>15458.32</v>
      </c>
    </row>
    <row r="86" spans="3:5" ht="15.5" x14ac:dyDescent="0.35">
      <c r="C86" s="68">
        <v>44135</v>
      </c>
      <c r="D86" s="67" t="s">
        <v>1290</v>
      </c>
      <c r="E86" s="55">
        <v>976.04</v>
      </c>
    </row>
    <row r="87" spans="3:5" ht="15.5" x14ac:dyDescent="0.35">
      <c r="C87" s="68">
        <v>44135</v>
      </c>
      <c r="D87" s="69" t="s">
        <v>884</v>
      </c>
      <c r="E87" s="55">
        <v>94737.96</v>
      </c>
    </row>
    <row r="88" spans="3:5" ht="15.5" x14ac:dyDescent="0.35">
      <c r="C88" s="68">
        <v>44135</v>
      </c>
      <c r="D88" s="67" t="s">
        <v>1291</v>
      </c>
      <c r="E88" s="55">
        <v>87728.18</v>
      </c>
    </row>
    <row r="89" spans="3:5" ht="15.5" x14ac:dyDescent="0.35">
      <c r="C89" s="68">
        <v>44135</v>
      </c>
      <c r="D89" s="69" t="s">
        <v>139</v>
      </c>
      <c r="E89" s="55">
        <v>388116.68</v>
      </c>
    </row>
    <row r="90" spans="3:5" ht="16" thickBot="1" x14ac:dyDescent="0.4">
      <c r="D90" s="86" t="s">
        <v>1292</v>
      </c>
      <c r="E90" s="87">
        <f>SUM(E78:E89)</f>
        <v>967749</v>
      </c>
    </row>
    <row r="91" spans="3:5" x14ac:dyDescent="0.35">
      <c r="D91"/>
      <c r="E91"/>
    </row>
    <row r="92" spans="3:5" ht="13.5" customHeight="1" x14ac:dyDescent="0.35"/>
    <row r="93" spans="3:5" ht="15.5" x14ac:dyDescent="0.35">
      <c r="C93" s="8" t="s">
        <v>6</v>
      </c>
      <c r="D93" s="8" t="s">
        <v>9</v>
      </c>
      <c r="E93" s="85" t="s">
        <v>4</v>
      </c>
    </row>
    <row r="94" spans="3:5" ht="15.5" x14ac:dyDescent="0.35">
      <c r="C94" s="68">
        <v>44165</v>
      </c>
      <c r="D94" s="67" t="s">
        <v>1287</v>
      </c>
      <c r="E94" s="55">
        <v>26000.66</v>
      </c>
    </row>
    <row r="95" spans="3:5" ht="15.5" x14ac:dyDescent="0.35">
      <c r="C95" s="68">
        <v>44165</v>
      </c>
      <c r="D95" s="69" t="s">
        <v>666</v>
      </c>
      <c r="E95" s="55">
        <v>13794.88</v>
      </c>
    </row>
    <row r="96" spans="3:5" ht="15.5" x14ac:dyDescent="0.35">
      <c r="C96" s="68">
        <v>44165</v>
      </c>
      <c r="D96" s="67" t="s">
        <v>1288</v>
      </c>
      <c r="E96" s="55">
        <v>25175.71</v>
      </c>
    </row>
    <row r="97" spans="3:5" ht="15.5" x14ac:dyDescent="0.35">
      <c r="C97" s="68">
        <v>44165</v>
      </c>
      <c r="D97" s="67" t="s">
        <v>1289</v>
      </c>
      <c r="E97" s="55">
        <v>8057.65</v>
      </c>
    </row>
    <row r="98" spans="3:5" ht="15.5" x14ac:dyDescent="0.35">
      <c r="C98" s="68">
        <v>44165</v>
      </c>
      <c r="D98" s="69" t="s">
        <v>684</v>
      </c>
      <c r="E98" s="55">
        <f>26235.78+3548.87</f>
        <v>29784.649999999998</v>
      </c>
    </row>
    <row r="99" spans="3:5" ht="15.5" x14ac:dyDescent="0.35">
      <c r="C99" s="68">
        <v>44165</v>
      </c>
      <c r="D99" s="69" t="s">
        <v>259</v>
      </c>
      <c r="E99" s="55">
        <f>10751.87+6602.06+6760.64</f>
        <v>24114.57</v>
      </c>
    </row>
    <row r="100" spans="3:5" ht="15.5" x14ac:dyDescent="0.35">
      <c r="C100" s="68">
        <v>44165</v>
      </c>
      <c r="D100" s="67" t="s">
        <v>258</v>
      </c>
      <c r="E100" s="55">
        <v>21294.799999999999</v>
      </c>
    </row>
    <row r="101" spans="3:5" ht="15.5" x14ac:dyDescent="0.35">
      <c r="C101" s="68">
        <v>44165</v>
      </c>
      <c r="D101" s="67" t="s">
        <v>1290</v>
      </c>
      <c r="E101" s="55">
        <v>1732.59</v>
      </c>
    </row>
    <row r="102" spans="3:5" ht="15.5" x14ac:dyDescent="0.35">
      <c r="C102" s="68">
        <v>44165</v>
      </c>
      <c r="D102" s="69" t="s">
        <v>884</v>
      </c>
      <c r="E102" s="55">
        <v>90835.99</v>
      </c>
    </row>
    <row r="103" spans="3:5" ht="15.5" x14ac:dyDescent="0.35">
      <c r="C103" s="68">
        <v>44165</v>
      </c>
      <c r="D103" s="67" t="s">
        <v>1291</v>
      </c>
      <c r="E103" s="55">
        <f>319045.58+4000000</f>
        <v>4319045.58</v>
      </c>
    </row>
    <row r="104" spans="3:5" ht="15.5" x14ac:dyDescent="0.35">
      <c r="C104" s="68">
        <v>44165</v>
      </c>
      <c r="D104" s="69" t="s">
        <v>139</v>
      </c>
      <c r="E104" s="55">
        <v>1383908.19</v>
      </c>
    </row>
    <row r="105" spans="3:5" ht="16" thickBot="1" x14ac:dyDescent="0.4">
      <c r="D105" s="86" t="s">
        <v>2619</v>
      </c>
      <c r="E105" s="87">
        <f>SUM(E94:E104)</f>
        <v>5943745.2699999996</v>
      </c>
    </row>
    <row r="106" spans="3:5" x14ac:dyDescent="0.35">
      <c r="E106"/>
    </row>
    <row r="107" spans="3:5" x14ac:dyDescent="0.35">
      <c r="E107"/>
    </row>
    <row r="108" spans="3:5" ht="16" thickBot="1" x14ac:dyDescent="0.4">
      <c r="D108" s="86" t="s">
        <v>687</v>
      </c>
      <c r="E108" s="90">
        <f>E15+E24+E41+E57+E74+E90+E105</f>
        <v>25442308.16</v>
      </c>
    </row>
    <row r="109" spans="3:5" ht="15" thickTop="1" x14ac:dyDescent="0.35">
      <c r="E109"/>
    </row>
    <row r="110" spans="3:5" x14ac:dyDescent="0.35">
      <c r="E110"/>
    </row>
    <row r="111" spans="3:5" x14ac:dyDescent="0.35">
      <c r="E111"/>
    </row>
    <row r="112" spans="3:5" x14ac:dyDescent="0.35">
      <c r="E112"/>
    </row>
    <row r="113" spans="5:5" x14ac:dyDescent="0.35">
      <c r="E113"/>
    </row>
    <row r="114" spans="5:5" x14ac:dyDescent="0.35">
      <c r="E114"/>
    </row>
    <row r="115" spans="5:5" x14ac:dyDescent="0.35">
      <c r="E115"/>
    </row>
    <row r="116" spans="5:5" x14ac:dyDescent="0.35">
      <c r="E116"/>
    </row>
    <row r="117" spans="5:5" x14ac:dyDescent="0.35">
      <c r="E117"/>
    </row>
    <row r="118" spans="5:5" x14ac:dyDescent="0.35">
      <c r="E118"/>
    </row>
    <row r="119" spans="5:5" x14ac:dyDescent="0.35">
      <c r="E119"/>
    </row>
    <row r="120" spans="5:5" x14ac:dyDescent="0.35">
      <c r="E120"/>
    </row>
    <row r="121" spans="5:5" x14ac:dyDescent="0.35">
      <c r="E121"/>
    </row>
    <row r="122" spans="5:5" x14ac:dyDescent="0.35">
      <c r="E122"/>
    </row>
    <row r="123" spans="5:5" x14ac:dyDescent="0.35">
      <c r="E123"/>
    </row>
    <row r="124" spans="5:5" x14ac:dyDescent="0.35">
      <c r="E124"/>
    </row>
    <row r="125" spans="5:5" x14ac:dyDescent="0.35">
      <c r="E125"/>
    </row>
    <row r="126" spans="5:5" x14ac:dyDescent="0.35">
      <c r="E126"/>
    </row>
    <row r="127" spans="5:5" x14ac:dyDescent="0.35">
      <c r="E127"/>
    </row>
    <row r="128" spans="5:5" x14ac:dyDescent="0.35">
      <c r="E128"/>
    </row>
    <row r="129" spans="5:5" x14ac:dyDescent="0.35">
      <c r="E129"/>
    </row>
    <row r="130" spans="5:5" x14ac:dyDescent="0.35">
      <c r="E130"/>
    </row>
    <row r="131" spans="5:5" x14ac:dyDescent="0.35">
      <c r="E131"/>
    </row>
    <row r="132" spans="5:5" x14ac:dyDescent="0.35">
      <c r="E132"/>
    </row>
    <row r="133" spans="5:5" x14ac:dyDescent="0.35">
      <c r="E133"/>
    </row>
    <row r="134" spans="5:5" x14ac:dyDescent="0.35">
      <c r="E134"/>
    </row>
    <row r="135" spans="5:5" x14ac:dyDescent="0.35">
      <c r="E135"/>
    </row>
    <row r="136" spans="5:5" x14ac:dyDescent="0.35">
      <c r="E136"/>
    </row>
    <row r="137" spans="5:5" x14ac:dyDescent="0.35">
      <c r="E137"/>
    </row>
    <row r="138" spans="5:5" x14ac:dyDescent="0.35">
      <c r="E138"/>
    </row>
    <row r="139" spans="5:5" x14ac:dyDescent="0.35">
      <c r="E139"/>
    </row>
    <row r="140" spans="5:5" x14ac:dyDescent="0.35">
      <c r="E140"/>
    </row>
    <row r="141" spans="5:5" x14ac:dyDescent="0.35">
      <c r="E141"/>
    </row>
    <row r="142" spans="5:5" x14ac:dyDescent="0.35">
      <c r="E142"/>
    </row>
    <row r="143" spans="5:5" x14ac:dyDescent="0.35">
      <c r="E143"/>
    </row>
    <row r="144" spans="5:5" x14ac:dyDescent="0.35">
      <c r="E144"/>
    </row>
    <row r="145" spans="5:5" x14ac:dyDescent="0.35">
      <c r="E145"/>
    </row>
    <row r="146" spans="5:5" x14ac:dyDescent="0.35">
      <c r="E146"/>
    </row>
    <row r="147" spans="5:5" x14ac:dyDescent="0.35">
      <c r="E147"/>
    </row>
    <row r="148" spans="5:5" x14ac:dyDescent="0.35">
      <c r="E148"/>
    </row>
    <row r="149" spans="5:5" x14ac:dyDescent="0.35">
      <c r="E149"/>
    </row>
    <row r="150" spans="5:5" x14ac:dyDescent="0.35">
      <c r="E150"/>
    </row>
    <row r="151" spans="5:5" x14ac:dyDescent="0.35">
      <c r="E151"/>
    </row>
    <row r="152" spans="5:5" x14ac:dyDescent="0.35">
      <c r="E152"/>
    </row>
    <row r="153" spans="5:5" x14ac:dyDescent="0.35">
      <c r="E153"/>
    </row>
    <row r="154" spans="5:5" x14ac:dyDescent="0.35">
      <c r="E154"/>
    </row>
    <row r="155" spans="5:5" x14ac:dyDescent="0.35">
      <c r="E155"/>
    </row>
    <row r="156" spans="5:5" x14ac:dyDescent="0.35">
      <c r="E156"/>
    </row>
    <row r="157" spans="5:5" x14ac:dyDescent="0.35">
      <c r="E157"/>
    </row>
    <row r="158" spans="5:5" x14ac:dyDescent="0.35">
      <c r="E158"/>
    </row>
    <row r="159" spans="5:5" x14ac:dyDescent="0.35">
      <c r="E159"/>
    </row>
    <row r="160" spans="5:5" x14ac:dyDescent="0.35">
      <c r="E160"/>
    </row>
    <row r="161" spans="5:5" x14ac:dyDescent="0.35">
      <c r="E161"/>
    </row>
    <row r="162" spans="5:5" x14ac:dyDescent="0.35">
      <c r="E162"/>
    </row>
    <row r="163" spans="5:5" x14ac:dyDescent="0.35">
      <c r="E163"/>
    </row>
    <row r="164" spans="5:5" x14ac:dyDescent="0.35">
      <c r="E164"/>
    </row>
    <row r="165" spans="5:5" x14ac:dyDescent="0.35">
      <c r="E165"/>
    </row>
    <row r="166" spans="5:5" x14ac:dyDescent="0.35">
      <c r="E166"/>
    </row>
    <row r="167" spans="5:5" x14ac:dyDescent="0.35">
      <c r="E167"/>
    </row>
    <row r="168" spans="5:5" x14ac:dyDescent="0.35">
      <c r="E168"/>
    </row>
    <row r="169" spans="5:5" x14ac:dyDescent="0.35">
      <c r="E169"/>
    </row>
    <row r="170" spans="5:5" x14ac:dyDescent="0.35">
      <c r="E170"/>
    </row>
    <row r="171" spans="5:5" x14ac:dyDescent="0.35">
      <c r="E171"/>
    </row>
    <row r="172" spans="5:5" x14ac:dyDescent="0.35">
      <c r="E172"/>
    </row>
    <row r="173" spans="5:5" x14ac:dyDescent="0.35">
      <c r="E173"/>
    </row>
    <row r="174" spans="5:5" x14ac:dyDescent="0.35">
      <c r="E174"/>
    </row>
    <row r="175" spans="5:5" x14ac:dyDescent="0.35">
      <c r="E175"/>
    </row>
    <row r="176" spans="5:5" x14ac:dyDescent="0.35">
      <c r="E176"/>
    </row>
    <row r="177" spans="5:5" x14ac:dyDescent="0.35">
      <c r="E177"/>
    </row>
    <row r="178" spans="5:5" x14ac:dyDescent="0.35">
      <c r="E178"/>
    </row>
    <row r="179" spans="5:5" x14ac:dyDescent="0.35">
      <c r="E179"/>
    </row>
    <row r="180" spans="5:5" x14ac:dyDescent="0.35">
      <c r="E180"/>
    </row>
    <row r="181" spans="5:5" x14ac:dyDescent="0.35">
      <c r="E181"/>
    </row>
    <row r="182" spans="5:5" x14ac:dyDescent="0.35">
      <c r="E182"/>
    </row>
    <row r="183" spans="5:5" x14ac:dyDescent="0.35">
      <c r="E183"/>
    </row>
    <row r="184" spans="5:5" x14ac:dyDescent="0.35">
      <c r="E184"/>
    </row>
    <row r="185" spans="5:5" x14ac:dyDescent="0.35">
      <c r="E185"/>
    </row>
    <row r="186" spans="5:5" x14ac:dyDescent="0.35">
      <c r="E186"/>
    </row>
    <row r="187" spans="5:5" x14ac:dyDescent="0.35">
      <c r="E187"/>
    </row>
    <row r="188" spans="5:5" x14ac:dyDescent="0.35">
      <c r="E188"/>
    </row>
    <row r="189" spans="5:5" x14ac:dyDescent="0.35">
      <c r="E189"/>
    </row>
    <row r="190" spans="5:5" x14ac:dyDescent="0.35">
      <c r="E190"/>
    </row>
    <row r="191" spans="5:5" x14ac:dyDescent="0.35">
      <c r="E191"/>
    </row>
    <row r="192" spans="5:5" x14ac:dyDescent="0.35">
      <c r="E192"/>
    </row>
    <row r="193" spans="5:5" x14ac:dyDescent="0.35">
      <c r="E193"/>
    </row>
    <row r="194" spans="5:5" x14ac:dyDescent="0.35">
      <c r="E194"/>
    </row>
    <row r="195" spans="5:5" x14ac:dyDescent="0.35">
      <c r="E195"/>
    </row>
    <row r="196" spans="5:5" x14ac:dyDescent="0.35">
      <c r="E196"/>
    </row>
    <row r="197" spans="5:5" x14ac:dyDescent="0.35">
      <c r="E197"/>
    </row>
    <row r="198" spans="5:5" x14ac:dyDescent="0.35">
      <c r="E198"/>
    </row>
    <row r="199" spans="5:5" x14ac:dyDescent="0.35">
      <c r="E199"/>
    </row>
    <row r="200" spans="5:5" x14ac:dyDescent="0.35">
      <c r="E200"/>
    </row>
    <row r="201" spans="5:5" x14ac:dyDescent="0.35">
      <c r="E201"/>
    </row>
    <row r="202" spans="5:5" x14ac:dyDescent="0.35">
      <c r="E202"/>
    </row>
    <row r="203" spans="5:5" x14ac:dyDescent="0.35">
      <c r="E203"/>
    </row>
    <row r="204" spans="5:5" x14ac:dyDescent="0.35">
      <c r="E204"/>
    </row>
    <row r="205" spans="5:5" x14ac:dyDescent="0.35">
      <c r="E205"/>
    </row>
    <row r="206" spans="5:5" x14ac:dyDescent="0.35">
      <c r="E206"/>
    </row>
    <row r="207" spans="5:5" x14ac:dyDescent="0.35">
      <c r="E207"/>
    </row>
    <row r="208" spans="5:5" x14ac:dyDescent="0.35">
      <c r="E208"/>
    </row>
    <row r="209" spans="5:5" x14ac:dyDescent="0.35">
      <c r="E209"/>
    </row>
    <row r="210" spans="5:5" x14ac:dyDescent="0.35">
      <c r="E210"/>
    </row>
    <row r="211" spans="5:5" x14ac:dyDescent="0.35">
      <c r="E211"/>
    </row>
    <row r="212" spans="5:5" x14ac:dyDescent="0.35">
      <c r="E212"/>
    </row>
    <row r="213" spans="5:5" x14ac:dyDescent="0.35">
      <c r="E213"/>
    </row>
    <row r="214" spans="5:5" x14ac:dyDescent="0.35">
      <c r="E214"/>
    </row>
    <row r="215" spans="5:5" x14ac:dyDescent="0.35">
      <c r="E215"/>
    </row>
    <row r="216" spans="5:5" x14ac:dyDescent="0.35">
      <c r="E216"/>
    </row>
    <row r="217" spans="5:5" x14ac:dyDescent="0.35">
      <c r="E217"/>
    </row>
    <row r="218" spans="5:5" x14ac:dyDescent="0.35">
      <c r="E218"/>
    </row>
    <row r="219" spans="5:5" x14ac:dyDescent="0.35">
      <c r="E219"/>
    </row>
    <row r="220" spans="5:5" x14ac:dyDescent="0.35">
      <c r="E220"/>
    </row>
    <row r="221" spans="5:5" x14ac:dyDescent="0.35">
      <c r="E221"/>
    </row>
    <row r="222" spans="5:5" x14ac:dyDescent="0.35">
      <c r="E222"/>
    </row>
    <row r="223" spans="5:5" x14ac:dyDescent="0.35">
      <c r="E223"/>
    </row>
    <row r="224" spans="5:5" x14ac:dyDescent="0.35">
      <c r="E224"/>
    </row>
    <row r="225" spans="5:5" x14ac:dyDescent="0.35">
      <c r="E225"/>
    </row>
    <row r="226" spans="5:5" x14ac:dyDescent="0.35">
      <c r="E226"/>
    </row>
    <row r="227" spans="5:5" x14ac:dyDescent="0.35">
      <c r="E227"/>
    </row>
    <row r="228" spans="5:5" x14ac:dyDescent="0.35">
      <c r="E228"/>
    </row>
    <row r="229" spans="5:5" x14ac:dyDescent="0.35">
      <c r="E229"/>
    </row>
    <row r="230" spans="5:5" x14ac:dyDescent="0.35">
      <c r="E230"/>
    </row>
    <row r="231" spans="5:5" x14ac:dyDescent="0.35">
      <c r="E231"/>
    </row>
    <row r="232" spans="5:5" x14ac:dyDescent="0.35">
      <c r="E232"/>
    </row>
    <row r="233" spans="5:5" x14ac:dyDescent="0.35">
      <c r="E233"/>
    </row>
    <row r="234" spans="5:5" x14ac:dyDescent="0.35">
      <c r="E234"/>
    </row>
    <row r="235" spans="5:5" x14ac:dyDescent="0.35">
      <c r="E235"/>
    </row>
    <row r="236" spans="5:5" x14ac:dyDescent="0.35">
      <c r="E236"/>
    </row>
    <row r="237" spans="5:5" x14ac:dyDescent="0.35">
      <c r="E237"/>
    </row>
    <row r="238" spans="5:5" x14ac:dyDescent="0.35">
      <c r="E238"/>
    </row>
    <row r="239" spans="5:5" x14ac:dyDescent="0.35">
      <c r="E239"/>
    </row>
    <row r="240" spans="5:5" x14ac:dyDescent="0.35">
      <c r="E240"/>
    </row>
    <row r="241" spans="5:5" x14ac:dyDescent="0.35">
      <c r="E241"/>
    </row>
    <row r="242" spans="5:5" x14ac:dyDescent="0.35">
      <c r="E242"/>
    </row>
    <row r="243" spans="5:5" x14ac:dyDescent="0.35">
      <c r="E243"/>
    </row>
    <row r="244" spans="5:5" x14ac:dyDescent="0.35">
      <c r="E244"/>
    </row>
    <row r="245" spans="5:5" x14ac:dyDescent="0.35">
      <c r="E245"/>
    </row>
    <row r="246" spans="5:5" x14ac:dyDescent="0.35">
      <c r="E246"/>
    </row>
    <row r="247" spans="5:5" x14ac:dyDescent="0.35">
      <c r="E247"/>
    </row>
    <row r="248" spans="5:5" x14ac:dyDescent="0.35">
      <c r="E248"/>
    </row>
    <row r="249" spans="5:5" x14ac:dyDescent="0.35">
      <c r="E249"/>
    </row>
    <row r="250" spans="5:5" x14ac:dyDescent="0.35">
      <c r="E250"/>
    </row>
    <row r="251" spans="5:5" x14ac:dyDescent="0.35">
      <c r="E251"/>
    </row>
    <row r="252" spans="5:5" x14ac:dyDescent="0.35">
      <c r="E252"/>
    </row>
    <row r="253" spans="5:5" x14ac:dyDescent="0.35">
      <c r="E253"/>
    </row>
    <row r="254" spans="5:5" x14ac:dyDescent="0.35">
      <c r="E254"/>
    </row>
    <row r="255" spans="5:5" x14ac:dyDescent="0.35">
      <c r="E255"/>
    </row>
    <row r="256" spans="5:5" x14ac:dyDescent="0.35">
      <c r="E256"/>
    </row>
    <row r="257" spans="5:5" x14ac:dyDescent="0.35">
      <c r="E257"/>
    </row>
    <row r="258" spans="5:5" x14ac:dyDescent="0.35">
      <c r="E258"/>
    </row>
    <row r="259" spans="5:5" x14ac:dyDescent="0.35">
      <c r="E259"/>
    </row>
    <row r="260" spans="5:5" x14ac:dyDescent="0.35">
      <c r="E260"/>
    </row>
    <row r="261" spans="5:5" x14ac:dyDescent="0.35">
      <c r="E261"/>
    </row>
    <row r="262" spans="5:5" x14ac:dyDescent="0.35">
      <c r="E262"/>
    </row>
    <row r="263" spans="5:5" x14ac:dyDescent="0.35">
      <c r="E263"/>
    </row>
    <row r="264" spans="5:5" x14ac:dyDescent="0.35">
      <c r="E264"/>
    </row>
    <row r="265" spans="5:5" x14ac:dyDescent="0.35">
      <c r="E265"/>
    </row>
    <row r="266" spans="5:5" x14ac:dyDescent="0.35">
      <c r="E266"/>
    </row>
    <row r="267" spans="5:5" x14ac:dyDescent="0.35">
      <c r="E267"/>
    </row>
    <row r="268" spans="5:5" x14ac:dyDescent="0.35">
      <c r="E268"/>
    </row>
    <row r="269" spans="5:5" x14ac:dyDescent="0.35">
      <c r="E269"/>
    </row>
    <row r="270" spans="5:5" x14ac:dyDescent="0.35">
      <c r="E270"/>
    </row>
    <row r="271" spans="5:5" x14ac:dyDescent="0.35">
      <c r="E271"/>
    </row>
    <row r="272" spans="5:5" x14ac:dyDescent="0.35">
      <c r="E272"/>
    </row>
    <row r="273" spans="5:5" x14ac:dyDescent="0.35">
      <c r="E273"/>
    </row>
    <row r="274" spans="5:5" x14ac:dyDescent="0.35">
      <c r="E274"/>
    </row>
    <row r="275" spans="5:5" x14ac:dyDescent="0.35">
      <c r="E275"/>
    </row>
    <row r="276" spans="5:5" x14ac:dyDescent="0.35">
      <c r="E276"/>
    </row>
    <row r="277" spans="5:5" x14ac:dyDescent="0.35">
      <c r="E277"/>
    </row>
    <row r="278" spans="5:5" x14ac:dyDescent="0.35">
      <c r="E278"/>
    </row>
    <row r="279" spans="5:5" x14ac:dyDescent="0.35">
      <c r="E279"/>
    </row>
    <row r="280" spans="5:5" x14ac:dyDescent="0.35">
      <c r="E280"/>
    </row>
    <row r="281" spans="5:5" x14ac:dyDescent="0.35">
      <c r="E281"/>
    </row>
    <row r="282" spans="5:5" x14ac:dyDescent="0.35">
      <c r="E282"/>
    </row>
    <row r="283" spans="5:5" x14ac:dyDescent="0.35">
      <c r="E283"/>
    </row>
    <row r="284" spans="5:5" x14ac:dyDescent="0.35">
      <c r="E284"/>
    </row>
    <row r="285" spans="5:5" x14ac:dyDescent="0.35">
      <c r="E285"/>
    </row>
    <row r="286" spans="5:5" x14ac:dyDescent="0.35">
      <c r="E286"/>
    </row>
    <row r="287" spans="5:5" x14ac:dyDescent="0.35">
      <c r="E287"/>
    </row>
    <row r="288" spans="5:5" x14ac:dyDescent="0.35">
      <c r="E288"/>
    </row>
    <row r="289" spans="5:5" x14ac:dyDescent="0.35">
      <c r="E289"/>
    </row>
    <row r="290" spans="5:5" x14ac:dyDescent="0.35">
      <c r="E290"/>
    </row>
    <row r="291" spans="5:5" x14ac:dyDescent="0.35">
      <c r="E291"/>
    </row>
    <row r="292" spans="5:5" x14ac:dyDescent="0.35">
      <c r="E292"/>
    </row>
    <row r="293" spans="5:5" x14ac:dyDescent="0.35">
      <c r="E293"/>
    </row>
    <row r="294" spans="5:5" x14ac:dyDescent="0.35">
      <c r="E294"/>
    </row>
    <row r="295" spans="5:5" x14ac:dyDescent="0.35">
      <c r="E295"/>
    </row>
    <row r="296" spans="5:5" x14ac:dyDescent="0.35">
      <c r="E296"/>
    </row>
    <row r="297" spans="5:5" x14ac:dyDescent="0.35">
      <c r="E297"/>
    </row>
    <row r="298" spans="5:5" x14ac:dyDescent="0.35">
      <c r="E298"/>
    </row>
    <row r="299" spans="5:5" x14ac:dyDescent="0.35">
      <c r="E299"/>
    </row>
    <row r="300" spans="5:5" x14ac:dyDescent="0.35">
      <c r="E300"/>
    </row>
    <row r="301" spans="5:5" x14ac:dyDescent="0.35">
      <c r="E301"/>
    </row>
    <row r="302" spans="5:5" x14ac:dyDescent="0.35">
      <c r="E302"/>
    </row>
    <row r="303" spans="5:5" x14ac:dyDescent="0.35">
      <c r="E303"/>
    </row>
    <row r="304" spans="5:5" x14ac:dyDescent="0.35">
      <c r="E304"/>
    </row>
    <row r="305" spans="5:5" x14ac:dyDescent="0.35">
      <c r="E305"/>
    </row>
    <row r="306" spans="5:5" x14ac:dyDescent="0.35">
      <c r="E306"/>
    </row>
    <row r="307" spans="5:5" x14ac:dyDescent="0.35">
      <c r="E307"/>
    </row>
    <row r="308" spans="5:5" x14ac:dyDescent="0.35">
      <c r="E308"/>
    </row>
    <row r="309" spans="5:5" x14ac:dyDescent="0.35">
      <c r="E309"/>
    </row>
    <row r="310" spans="5:5" x14ac:dyDescent="0.35">
      <c r="E310"/>
    </row>
    <row r="311" spans="5:5" x14ac:dyDescent="0.35">
      <c r="E311"/>
    </row>
    <row r="312" spans="5:5" x14ac:dyDescent="0.35">
      <c r="E312"/>
    </row>
    <row r="313" spans="5:5" x14ac:dyDescent="0.35">
      <c r="E313"/>
    </row>
    <row r="314" spans="5:5" x14ac:dyDescent="0.35">
      <c r="E314"/>
    </row>
    <row r="315" spans="5:5" x14ac:dyDescent="0.35">
      <c r="E315"/>
    </row>
    <row r="316" spans="5:5" x14ac:dyDescent="0.35">
      <c r="E316"/>
    </row>
    <row r="317" spans="5:5" x14ac:dyDescent="0.35">
      <c r="E317"/>
    </row>
    <row r="318" spans="5:5" x14ac:dyDescent="0.35">
      <c r="E318"/>
    </row>
    <row r="319" spans="5:5" x14ac:dyDescent="0.35">
      <c r="E319"/>
    </row>
    <row r="320" spans="5:5" x14ac:dyDescent="0.35">
      <c r="E320"/>
    </row>
    <row r="321" spans="5:5" x14ac:dyDescent="0.35">
      <c r="E321"/>
    </row>
    <row r="322" spans="5:5" x14ac:dyDescent="0.35">
      <c r="E322"/>
    </row>
    <row r="323" spans="5:5" x14ac:dyDescent="0.35">
      <c r="E323"/>
    </row>
    <row r="324" spans="5:5" x14ac:dyDescent="0.35">
      <c r="E324"/>
    </row>
    <row r="325" spans="5:5" x14ac:dyDescent="0.35">
      <c r="E325"/>
    </row>
    <row r="326" spans="5:5" x14ac:dyDescent="0.35">
      <c r="E326"/>
    </row>
    <row r="327" spans="5:5" x14ac:dyDescent="0.35">
      <c r="E327"/>
    </row>
    <row r="328" spans="5:5" x14ac:dyDescent="0.35">
      <c r="E328"/>
    </row>
    <row r="329" spans="5:5" x14ac:dyDescent="0.35">
      <c r="E329"/>
    </row>
    <row r="330" spans="5:5" x14ac:dyDescent="0.35">
      <c r="E330"/>
    </row>
    <row r="331" spans="5:5" x14ac:dyDescent="0.35">
      <c r="E331"/>
    </row>
    <row r="332" spans="5:5" x14ac:dyDescent="0.35">
      <c r="E332"/>
    </row>
    <row r="333" spans="5:5" x14ac:dyDescent="0.35">
      <c r="E333"/>
    </row>
    <row r="334" spans="5:5" x14ac:dyDescent="0.35">
      <c r="E334"/>
    </row>
    <row r="335" spans="5:5" x14ac:dyDescent="0.35">
      <c r="E335"/>
    </row>
    <row r="336" spans="5:5" x14ac:dyDescent="0.35">
      <c r="E336"/>
    </row>
    <row r="337" spans="5:5" x14ac:dyDescent="0.35">
      <c r="E337"/>
    </row>
    <row r="338" spans="5:5" x14ac:dyDescent="0.35">
      <c r="E338"/>
    </row>
    <row r="339" spans="5:5" x14ac:dyDescent="0.35">
      <c r="E339"/>
    </row>
    <row r="340" spans="5:5" x14ac:dyDescent="0.35">
      <c r="E340"/>
    </row>
    <row r="341" spans="5:5" x14ac:dyDescent="0.35">
      <c r="E341"/>
    </row>
    <row r="342" spans="5:5" x14ac:dyDescent="0.35">
      <c r="E342"/>
    </row>
    <row r="343" spans="5:5" x14ac:dyDescent="0.35">
      <c r="E343"/>
    </row>
    <row r="344" spans="5:5" x14ac:dyDescent="0.35">
      <c r="E344"/>
    </row>
    <row r="345" spans="5:5" x14ac:dyDescent="0.35">
      <c r="E345"/>
    </row>
    <row r="346" spans="5:5" x14ac:dyDescent="0.35">
      <c r="E346"/>
    </row>
    <row r="347" spans="5:5" x14ac:dyDescent="0.35">
      <c r="E347"/>
    </row>
    <row r="348" spans="5:5" x14ac:dyDescent="0.35">
      <c r="E348"/>
    </row>
    <row r="349" spans="5:5" x14ac:dyDescent="0.35">
      <c r="E349"/>
    </row>
    <row r="350" spans="5:5" x14ac:dyDescent="0.35">
      <c r="E350"/>
    </row>
    <row r="351" spans="5:5" x14ac:dyDescent="0.35">
      <c r="E351"/>
    </row>
    <row r="352" spans="5:5" x14ac:dyDescent="0.35">
      <c r="E352"/>
    </row>
    <row r="353" spans="5:5" x14ac:dyDescent="0.35">
      <c r="E353"/>
    </row>
    <row r="354" spans="5:5" x14ac:dyDescent="0.35">
      <c r="E354"/>
    </row>
    <row r="355" spans="5:5" x14ac:dyDescent="0.35">
      <c r="E355"/>
    </row>
    <row r="356" spans="5:5" x14ac:dyDescent="0.35">
      <c r="E356"/>
    </row>
    <row r="357" spans="5:5" x14ac:dyDescent="0.35">
      <c r="E357"/>
    </row>
    <row r="358" spans="5:5" x14ac:dyDescent="0.35">
      <c r="E358"/>
    </row>
    <row r="359" spans="5:5" x14ac:dyDescent="0.35">
      <c r="E359"/>
    </row>
    <row r="360" spans="5:5" x14ac:dyDescent="0.35">
      <c r="E360"/>
    </row>
    <row r="361" spans="5:5" x14ac:dyDescent="0.35">
      <c r="E361"/>
    </row>
    <row r="362" spans="5:5" x14ac:dyDescent="0.35">
      <c r="E362"/>
    </row>
    <row r="363" spans="5:5" x14ac:dyDescent="0.35">
      <c r="E363"/>
    </row>
    <row r="364" spans="5:5" x14ac:dyDescent="0.35">
      <c r="E364"/>
    </row>
    <row r="365" spans="5:5" x14ac:dyDescent="0.35">
      <c r="E365"/>
    </row>
    <row r="366" spans="5:5" x14ac:dyDescent="0.35">
      <c r="E366"/>
    </row>
    <row r="367" spans="5:5" x14ac:dyDescent="0.35">
      <c r="E367"/>
    </row>
    <row r="368" spans="5:5" x14ac:dyDescent="0.35">
      <c r="E368"/>
    </row>
    <row r="369" spans="5:5" x14ac:dyDescent="0.35">
      <c r="E369"/>
    </row>
    <row r="370" spans="5:5" x14ac:dyDescent="0.35">
      <c r="E370"/>
    </row>
    <row r="371" spans="5:5" x14ac:dyDescent="0.35">
      <c r="E371"/>
    </row>
    <row r="372" spans="5:5" x14ac:dyDescent="0.35">
      <c r="E372"/>
    </row>
    <row r="373" spans="5:5" x14ac:dyDescent="0.35">
      <c r="E373"/>
    </row>
    <row r="374" spans="5:5" x14ac:dyDescent="0.35">
      <c r="E374"/>
    </row>
    <row r="375" spans="5:5" x14ac:dyDescent="0.35">
      <c r="E375"/>
    </row>
    <row r="376" spans="5:5" x14ac:dyDescent="0.35">
      <c r="E376"/>
    </row>
    <row r="377" spans="5:5" x14ac:dyDescent="0.35">
      <c r="E377"/>
    </row>
    <row r="378" spans="5:5" x14ac:dyDescent="0.35">
      <c r="E378"/>
    </row>
    <row r="379" spans="5:5" x14ac:dyDescent="0.35">
      <c r="E379"/>
    </row>
    <row r="380" spans="5:5" x14ac:dyDescent="0.35">
      <c r="E380"/>
    </row>
    <row r="381" spans="5:5" x14ac:dyDescent="0.35">
      <c r="E381"/>
    </row>
    <row r="382" spans="5:5" x14ac:dyDescent="0.35">
      <c r="E382"/>
    </row>
    <row r="383" spans="5:5" x14ac:dyDescent="0.35">
      <c r="E383"/>
    </row>
    <row r="384" spans="5:5" x14ac:dyDescent="0.35">
      <c r="E384"/>
    </row>
    <row r="385" spans="5:5" x14ac:dyDescent="0.35">
      <c r="E385"/>
    </row>
    <row r="386" spans="5:5" x14ac:dyDescent="0.35">
      <c r="E386"/>
    </row>
    <row r="387" spans="5:5" x14ac:dyDescent="0.35">
      <c r="E387"/>
    </row>
    <row r="388" spans="5:5" x14ac:dyDescent="0.35">
      <c r="E388"/>
    </row>
    <row r="389" spans="5:5" x14ac:dyDescent="0.35">
      <c r="E389"/>
    </row>
    <row r="390" spans="5:5" x14ac:dyDescent="0.35">
      <c r="E390"/>
    </row>
    <row r="391" spans="5:5" x14ac:dyDescent="0.35">
      <c r="E391"/>
    </row>
    <row r="392" spans="5:5" x14ac:dyDescent="0.35">
      <c r="E392"/>
    </row>
    <row r="393" spans="5:5" x14ac:dyDescent="0.35">
      <c r="E393"/>
    </row>
    <row r="394" spans="5:5" x14ac:dyDescent="0.35">
      <c r="E394"/>
    </row>
    <row r="395" spans="5:5" x14ac:dyDescent="0.35">
      <c r="E395"/>
    </row>
    <row r="396" spans="5:5" x14ac:dyDescent="0.35">
      <c r="E396"/>
    </row>
    <row r="397" spans="5:5" x14ac:dyDescent="0.35">
      <c r="E397"/>
    </row>
    <row r="398" spans="5:5" x14ac:dyDescent="0.35">
      <c r="E398"/>
    </row>
    <row r="399" spans="5:5" x14ac:dyDescent="0.35">
      <c r="E399"/>
    </row>
    <row r="400" spans="5:5" x14ac:dyDescent="0.35">
      <c r="E400"/>
    </row>
    <row r="401" spans="5:5" x14ac:dyDescent="0.35">
      <c r="E401"/>
    </row>
    <row r="402" spans="5:5" x14ac:dyDescent="0.35">
      <c r="E402"/>
    </row>
    <row r="403" spans="5:5" x14ac:dyDescent="0.35">
      <c r="E403"/>
    </row>
    <row r="404" spans="5:5" x14ac:dyDescent="0.35">
      <c r="E404"/>
    </row>
    <row r="405" spans="5:5" x14ac:dyDescent="0.35">
      <c r="E405"/>
    </row>
    <row r="406" spans="5:5" x14ac:dyDescent="0.35">
      <c r="E406"/>
    </row>
    <row r="407" spans="5:5" x14ac:dyDescent="0.35">
      <c r="E407"/>
    </row>
    <row r="408" spans="5:5" x14ac:dyDescent="0.35">
      <c r="E408"/>
    </row>
    <row r="409" spans="5:5" x14ac:dyDescent="0.35">
      <c r="E409"/>
    </row>
    <row r="410" spans="5:5" x14ac:dyDescent="0.35">
      <c r="E410"/>
    </row>
    <row r="411" spans="5:5" x14ac:dyDescent="0.35">
      <c r="E411"/>
    </row>
    <row r="412" spans="5:5" x14ac:dyDescent="0.35">
      <c r="E412"/>
    </row>
    <row r="413" spans="5:5" x14ac:dyDescent="0.35">
      <c r="E413"/>
    </row>
    <row r="414" spans="5:5" x14ac:dyDescent="0.35">
      <c r="E414"/>
    </row>
    <row r="415" spans="5:5" x14ac:dyDescent="0.35">
      <c r="E415"/>
    </row>
    <row r="416" spans="5:5" x14ac:dyDescent="0.35">
      <c r="E416"/>
    </row>
    <row r="417" spans="5:5" x14ac:dyDescent="0.35">
      <c r="E417"/>
    </row>
    <row r="418" spans="5:5" x14ac:dyDescent="0.35">
      <c r="E418"/>
    </row>
    <row r="419" spans="5:5" x14ac:dyDescent="0.35">
      <c r="E419"/>
    </row>
    <row r="420" spans="5:5" x14ac:dyDescent="0.35">
      <c r="E420"/>
    </row>
    <row r="421" spans="5:5" x14ac:dyDescent="0.35">
      <c r="E421"/>
    </row>
    <row r="422" spans="5:5" x14ac:dyDescent="0.35">
      <c r="E422"/>
    </row>
    <row r="423" spans="5:5" x14ac:dyDescent="0.35">
      <c r="E423"/>
    </row>
    <row r="424" spans="5:5" x14ac:dyDescent="0.35">
      <c r="E424"/>
    </row>
    <row r="425" spans="5:5" x14ac:dyDescent="0.35">
      <c r="E425"/>
    </row>
    <row r="426" spans="5:5" x14ac:dyDescent="0.35">
      <c r="E426"/>
    </row>
    <row r="427" spans="5:5" x14ac:dyDescent="0.35">
      <c r="E427"/>
    </row>
    <row r="428" spans="5:5" x14ac:dyDescent="0.35">
      <c r="E428"/>
    </row>
    <row r="429" spans="5:5" x14ac:dyDescent="0.35">
      <c r="E429"/>
    </row>
    <row r="430" spans="5:5" x14ac:dyDescent="0.35">
      <c r="E430"/>
    </row>
    <row r="431" spans="5:5" x14ac:dyDescent="0.35">
      <c r="E431"/>
    </row>
    <row r="432" spans="5:5" x14ac:dyDescent="0.35">
      <c r="E432"/>
    </row>
    <row r="433" spans="5:5" x14ac:dyDescent="0.35">
      <c r="E433"/>
    </row>
    <row r="434" spans="5:5" x14ac:dyDescent="0.35">
      <c r="E434"/>
    </row>
    <row r="435" spans="5:5" x14ac:dyDescent="0.35">
      <c r="E435"/>
    </row>
    <row r="436" spans="5:5" x14ac:dyDescent="0.35">
      <c r="E436"/>
    </row>
    <row r="437" spans="5:5" x14ac:dyDescent="0.35">
      <c r="E437"/>
    </row>
    <row r="438" spans="5:5" x14ac:dyDescent="0.35">
      <c r="E438"/>
    </row>
    <row r="439" spans="5:5" x14ac:dyDescent="0.35">
      <c r="E439"/>
    </row>
    <row r="440" spans="5:5" x14ac:dyDescent="0.35">
      <c r="E440"/>
    </row>
    <row r="441" spans="5:5" x14ac:dyDescent="0.35">
      <c r="E441"/>
    </row>
    <row r="442" spans="5:5" x14ac:dyDescent="0.35">
      <c r="E442"/>
    </row>
    <row r="443" spans="5:5" x14ac:dyDescent="0.35">
      <c r="E443"/>
    </row>
    <row r="444" spans="5:5" x14ac:dyDescent="0.35">
      <c r="E444"/>
    </row>
    <row r="445" spans="5:5" x14ac:dyDescent="0.35">
      <c r="E445"/>
    </row>
  </sheetData>
  <sortState xmlns:xlrd2="http://schemas.microsoft.com/office/spreadsheetml/2017/richdata2" ref="C18:D23">
    <sortCondition ref="D18:D23"/>
  </sortState>
  <pageMargins left="0.7" right="0.7" top="0.75" bottom="0.75" header="0.3" footer="0.3"/>
  <pageSetup scale="88" orientation="portrait" horizontalDpi="300" verticalDpi="300" r:id="rId1"/>
  <rowBreaks count="2" manualBreakCount="2">
    <brk id="42" max="4" man="1"/>
    <brk id="76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2B8292-F4C4-4737-A1CB-37C97AFB87E3}">
  <ds:schemaRefs>
    <ds:schemaRef ds:uri="16780bfd-496a-4251-aaeb-e9779a03b35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a237c1-8d31-4001-94bf-cd13b3313be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Expenses </vt:lpstr>
      <vt:lpstr>Salaries Expenses</vt:lpstr>
      <vt:lpstr>'Operating Expenses '!Print_Area</vt:lpstr>
      <vt:lpstr>'Salaries Expenses'!Print_Area</vt:lpstr>
      <vt:lpstr>'Operating Expenses '!Print_Titles</vt:lpstr>
      <vt:lpstr>'Salaries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Deanna Ruschioni</cp:lastModifiedBy>
  <cp:lastPrinted>2020-06-29T16:50:47Z</cp:lastPrinted>
  <dcterms:created xsi:type="dcterms:W3CDTF">2020-06-02T05:32:38Z</dcterms:created>
  <dcterms:modified xsi:type="dcterms:W3CDTF">2021-01-04T15:51:10Z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